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nnika 20 มิ.ย. 2562\รพ.สต\รพ.สต. ปีงบประมาณ 2563\รพ.สต.เดือน ตุลาคม 2562\"/>
    </mc:Choice>
  </mc:AlternateContent>
  <bookViews>
    <workbookView xWindow="4335" yWindow="255" windowWidth="11025" windowHeight="5310" firstSheet="11" activeTab="15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2.สรุปคะแนน" sheetId="11" r:id="rId16"/>
    <sheet name="3. สรุปรวมราย CUP " sheetId="61" r:id="rId17"/>
  </sheets>
  <definedNames>
    <definedName name="_xlnm._FilterDatabase" localSheetId="16" hidden="1">'3. สรุปรวมราย CUP '!$A$4:$WVN$1070</definedName>
    <definedName name="_xlnm._FilterDatabase" localSheetId="12" hidden="1">นคร!$A$2:$AG$156</definedName>
    <definedName name="_xlnm._FilterDatabase" localSheetId="13" hidden="1">นครพนม!$A$1:$AM$154</definedName>
    <definedName name="_xlnm._FilterDatabase" localSheetId="1" hidden="1">บึงกาฬ!$A$1:$AJ$71</definedName>
    <definedName name="_xlnm._FilterDatabase" localSheetId="7" hidden="1">'เลย '!$A$1:$AP$130</definedName>
    <definedName name="_xlnm._FilterDatabase" localSheetId="3" hidden="1">หนองบัวลำภู!$A$1:$AG$86</definedName>
    <definedName name="_xlnm._FilterDatabase" localSheetId="4" hidden="1">อด!#REF!</definedName>
    <definedName name="_xlnm._FilterDatabase" localSheetId="5" hidden="1">อุดรธานี!$A$1:$BA$222</definedName>
    <definedName name="DATA1" localSheetId="14">#REF!</definedName>
    <definedName name="DATA1" localSheetId="16">#REF!</definedName>
    <definedName name="DATA1" localSheetId="7">#REF!</definedName>
    <definedName name="DATA1">#REF!</definedName>
    <definedName name="_xlnm.Print_Titles" localSheetId="16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N27" i="11" l="1"/>
  <c r="J15" i="61"/>
  <c r="J649" i="61"/>
  <c r="J772" i="61"/>
  <c r="L15" i="61"/>
  <c r="L649" i="61"/>
  <c r="L772" i="61"/>
  <c r="M15" i="61"/>
  <c r="M649" i="61"/>
  <c r="M772" i="61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140" i="30"/>
  <c r="AL141" i="30"/>
  <c r="AL142" i="30"/>
  <c r="AL143" i="30"/>
  <c r="AL144" i="30"/>
  <c r="AL145" i="30"/>
  <c r="AL146" i="30"/>
  <c r="AL147" i="30"/>
  <c r="AL148" i="30"/>
  <c r="AL149" i="30"/>
  <c r="AL150" i="30"/>
  <c r="AL151" i="30"/>
  <c r="AL152" i="30"/>
  <c r="AL153" i="30"/>
  <c r="AL154" i="30"/>
  <c r="AL4" i="30"/>
  <c r="AK5" i="30"/>
  <c r="AK6" i="30"/>
  <c r="AK7" i="30"/>
  <c r="AK8" i="30"/>
  <c r="AK9" i="30"/>
  <c r="AK10" i="30"/>
  <c r="AK11" i="30"/>
  <c r="AK12" i="30"/>
  <c r="AK13" i="30"/>
  <c r="AK14" i="30"/>
  <c r="AK15" i="30"/>
  <c r="AK16" i="30"/>
  <c r="AK17" i="30"/>
  <c r="AK18" i="30"/>
  <c r="AK19" i="30"/>
  <c r="AK20" i="30"/>
  <c r="AK21" i="30"/>
  <c r="AK22" i="30"/>
  <c r="AK23" i="30"/>
  <c r="AK24" i="30"/>
  <c r="AK25" i="30"/>
  <c r="AK26" i="30"/>
  <c r="AK27" i="30"/>
  <c r="AK28" i="30"/>
  <c r="AK29" i="30"/>
  <c r="AK30" i="30"/>
  <c r="AK31" i="30"/>
  <c r="AK32" i="30"/>
  <c r="AK33" i="30"/>
  <c r="AK34" i="30"/>
  <c r="AK35" i="30"/>
  <c r="AK36" i="30"/>
  <c r="AK37" i="30"/>
  <c r="AK38" i="30"/>
  <c r="AK39" i="30"/>
  <c r="AK40" i="30"/>
  <c r="AK41" i="30"/>
  <c r="AK42" i="30"/>
  <c r="AK43" i="30"/>
  <c r="AK44" i="30"/>
  <c r="AK45" i="30"/>
  <c r="AK46" i="30"/>
  <c r="AK47" i="30"/>
  <c r="AK48" i="30"/>
  <c r="AK49" i="30"/>
  <c r="AK50" i="30"/>
  <c r="AK51" i="30"/>
  <c r="AK52" i="30"/>
  <c r="AK53" i="30"/>
  <c r="AK54" i="30"/>
  <c r="AK55" i="30"/>
  <c r="AK56" i="30"/>
  <c r="AK57" i="30"/>
  <c r="AK58" i="30"/>
  <c r="AK59" i="30"/>
  <c r="AK60" i="30"/>
  <c r="AK61" i="30"/>
  <c r="AK62" i="30"/>
  <c r="AK63" i="30"/>
  <c r="AK64" i="30"/>
  <c r="AK65" i="30"/>
  <c r="AK66" i="30"/>
  <c r="AK67" i="30"/>
  <c r="AK68" i="30"/>
  <c r="AK69" i="30"/>
  <c r="AK70" i="30"/>
  <c r="AK71" i="30"/>
  <c r="AK72" i="30"/>
  <c r="AK73" i="30"/>
  <c r="AK74" i="30"/>
  <c r="AK75" i="30"/>
  <c r="AK76" i="30"/>
  <c r="AK77" i="30"/>
  <c r="AK78" i="30"/>
  <c r="AK79" i="30"/>
  <c r="AK80" i="30"/>
  <c r="AK81" i="30"/>
  <c r="AK82" i="30"/>
  <c r="AK83" i="30"/>
  <c r="AK84" i="30"/>
  <c r="AK85" i="30"/>
  <c r="AK86" i="30"/>
  <c r="AK87" i="30"/>
  <c r="AK88" i="30"/>
  <c r="AK89" i="30"/>
  <c r="AK90" i="30"/>
  <c r="AK91" i="30"/>
  <c r="AK92" i="30"/>
  <c r="AK93" i="30"/>
  <c r="AK94" i="30"/>
  <c r="AK95" i="30"/>
  <c r="AK96" i="30"/>
  <c r="AK97" i="30"/>
  <c r="AK98" i="30"/>
  <c r="AK99" i="30"/>
  <c r="AK100" i="30"/>
  <c r="AK101" i="30"/>
  <c r="AK102" i="30"/>
  <c r="AK103" i="30"/>
  <c r="AK104" i="30"/>
  <c r="AK105" i="30"/>
  <c r="AK106" i="30"/>
  <c r="AK107" i="30"/>
  <c r="AK108" i="30"/>
  <c r="AK109" i="30"/>
  <c r="AK110" i="30"/>
  <c r="AK111" i="30"/>
  <c r="AK112" i="30"/>
  <c r="AK113" i="30"/>
  <c r="AK114" i="30"/>
  <c r="AK115" i="30"/>
  <c r="AK116" i="30"/>
  <c r="AK117" i="30"/>
  <c r="AK118" i="30"/>
  <c r="AK119" i="30"/>
  <c r="AK120" i="30"/>
  <c r="AK121" i="30"/>
  <c r="AK122" i="30"/>
  <c r="AK123" i="30"/>
  <c r="AK124" i="30"/>
  <c r="AK125" i="30"/>
  <c r="AK126" i="30"/>
  <c r="AK127" i="30"/>
  <c r="AK128" i="30"/>
  <c r="AK129" i="30"/>
  <c r="AK130" i="30"/>
  <c r="AK131" i="30"/>
  <c r="AK132" i="30"/>
  <c r="AK133" i="30"/>
  <c r="AK134" i="30"/>
  <c r="AK135" i="30"/>
  <c r="AK136" i="30"/>
  <c r="AK137" i="30"/>
  <c r="AK138" i="30"/>
  <c r="AK139" i="30"/>
  <c r="AK140" i="30"/>
  <c r="AK141" i="30"/>
  <c r="AK142" i="30"/>
  <c r="AK143" i="30"/>
  <c r="AK144" i="30"/>
  <c r="AK145" i="30"/>
  <c r="AK146" i="30"/>
  <c r="AK147" i="30"/>
  <c r="AK148" i="30"/>
  <c r="AK149" i="30"/>
  <c r="AK150" i="30"/>
  <c r="AK151" i="30"/>
  <c r="AK152" i="30"/>
  <c r="AK153" i="30"/>
  <c r="AK154" i="30"/>
  <c r="AK4" i="30"/>
  <c r="AI5" i="30"/>
  <c r="AI6" i="30"/>
  <c r="AI7" i="30"/>
  <c r="AI8" i="30"/>
  <c r="AI9" i="30"/>
  <c r="AI10" i="30"/>
  <c r="AI11" i="30"/>
  <c r="AI12" i="30"/>
  <c r="AI13" i="30"/>
  <c r="AI14" i="30"/>
  <c r="AI15" i="30"/>
  <c r="AI16" i="30"/>
  <c r="AI17" i="30"/>
  <c r="AI18" i="30"/>
  <c r="AI19" i="30"/>
  <c r="AI20" i="30"/>
  <c r="AI21" i="30"/>
  <c r="AI22" i="30"/>
  <c r="AI23" i="30"/>
  <c r="AI24" i="30"/>
  <c r="AI25" i="30"/>
  <c r="AI26" i="30"/>
  <c r="AI27" i="30"/>
  <c r="AI28" i="30"/>
  <c r="AI29" i="30"/>
  <c r="AI30" i="30"/>
  <c r="AI31" i="30"/>
  <c r="AI32" i="30"/>
  <c r="AI33" i="30"/>
  <c r="AI34" i="30"/>
  <c r="AI35" i="30"/>
  <c r="AI36" i="30"/>
  <c r="AI37" i="30"/>
  <c r="AI38" i="30"/>
  <c r="AI39" i="30"/>
  <c r="AI40" i="30"/>
  <c r="AI41" i="30"/>
  <c r="AI42" i="30"/>
  <c r="AI43" i="30"/>
  <c r="AI44" i="30"/>
  <c r="AI45" i="30"/>
  <c r="AI46" i="30"/>
  <c r="AI47" i="30"/>
  <c r="AI48" i="30"/>
  <c r="AI49" i="30"/>
  <c r="AI50" i="30"/>
  <c r="AI51" i="30"/>
  <c r="AI52" i="30"/>
  <c r="AI53" i="30"/>
  <c r="AI54" i="30"/>
  <c r="AI55" i="30"/>
  <c r="AI56" i="30"/>
  <c r="AI57" i="30"/>
  <c r="AI58" i="30"/>
  <c r="AI59" i="30"/>
  <c r="AI60" i="30"/>
  <c r="AI61" i="30"/>
  <c r="AI62" i="30"/>
  <c r="AI63" i="30"/>
  <c r="AI64" i="30"/>
  <c r="AI65" i="30"/>
  <c r="AI66" i="30"/>
  <c r="AI67" i="30"/>
  <c r="AI68" i="30"/>
  <c r="AI69" i="30"/>
  <c r="AI70" i="30"/>
  <c r="AI71" i="30"/>
  <c r="AI72" i="30"/>
  <c r="AI73" i="30"/>
  <c r="AI74" i="30"/>
  <c r="AI75" i="30"/>
  <c r="AI76" i="30"/>
  <c r="AI77" i="30"/>
  <c r="AI78" i="30"/>
  <c r="AI79" i="30"/>
  <c r="AI80" i="30"/>
  <c r="AI81" i="30"/>
  <c r="AI82" i="30"/>
  <c r="AI83" i="30"/>
  <c r="AI84" i="30"/>
  <c r="AI85" i="30"/>
  <c r="AI86" i="30"/>
  <c r="AI87" i="30"/>
  <c r="AI88" i="30"/>
  <c r="AI89" i="30"/>
  <c r="AI90" i="30"/>
  <c r="AI91" i="30"/>
  <c r="AI92" i="30"/>
  <c r="AI93" i="30"/>
  <c r="AI94" i="30"/>
  <c r="AI95" i="30"/>
  <c r="AI96" i="30"/>
  <c r="AI97" i="30"/>
  <c r="AI98" i="30"/>
  <c r="AI99" i="30"/>
  <c r="AI100" i="30"/>
  <c r="AI101" i="30"/>
  <c r="AI102" i="30"/>
  <c r="AI103" i="30"/>
  <c r="AI104" i="30"/>
  <c r="AI105" i="30"/>
  <c r="AI106" i="30"/>
  <c r="AI107" i="30"/>
  <c r="AI108" i="30"/>
  <c r="AI109" i="30"/>
  <c r="AI110" i="30"/>
  <c r="AI111" i="30"/>
  <c r="AI112" i="30"/>
  <c r="AI113" i="30"/>
  <c r="AI114" i="30"/>
  <c r="AI115" i="30"/>
  <c r="AI116" i="30"/>
  <c r="AI117" i="30"/>
  <c r="AI118" i="30"/>
  <c r="AI119" i="30"/>
  <c r="AI120" i="30"/>
  <c r="AI121" i="30"/>
  <c r="AI122" i="30"/>
  <c r="AI123" i="30"/>
  <c r="AI124" i="30"/>
  <c r="AI125" i="30"/>
  <c r="AI126" i="30"/>
  <c r="AI127" i="30"/>
  <c r="AI128" i="30"/>
  <c r="AI129" i="30"/>
  <c r="AI130" i="30"/>
  <c r="AI131" i="30"/>
  <c r="AI132" i="30"/>
  <c r="AI133" i="30"/>
  <c r="AI134" i="30"/>
  <c r="AI135" i="30"/>
  <c r="AI136" i="30"/>
  <c r="AI137" i="30"/>
  <c r="AI138" i="30"/>
  <c r="AI139" i="30"/>
  <c r="AI140" i="30"/>
  <c r="AI141" i="30"/>
  <c r="AI142" i="30"/>
  <c r="AI143" i="30"/>
  <c r="AI144" i="30"/>
  <c r="AI145" i="30"/>
  <c r="AI146" i="30"/>
  <c r="AI147" i="30"/>
  <c r="AI148" i="30"/>
  <c r="AI149" i="30"/>
  <c r="AI150" i="30"/>
  <c r="AI151" i="30"/>
  <c r="AI152" i="30"/>
  <c r="AI153" i="30"/>
  <c r="AI154" i="30"/>
  <c r="AI4" i="30"/>
  <c r="AH5" i="30"/>
  <c r="AH6" i="30"/>
  <c r="AH7" i="30"/>
  <c r="AH8" i="30"/>
  <c r="AH9" i="30"/>
  <c r="AH10" i="30"/>
  <c r="AH11" i="30"/>
  <c r="AH12" i="30"/>
  <c r="AH13" i="30"/>
  <c r="AH14" i="30"/>
  <c r="AH15" i="30"/>
  <c r="AH16" i="30"/>
  <c r="AH17" i="30"/>
  <c r="AH18" i="30"/>
  <c r="AH19" i="30"/>
  <c r="AH20" i="30"/>
  <c r="AH21" i="30"/>
  <c r="AH22" i="30"/>
  <c r="AH23" i="30"/>
  <c r="AH24" i="30"/>
  <c r="AH25" i="30"/>
  <c r="AH26" i="30"/>
  <c r="AH27" i="30"/>
  <c r="AH28" i="30"/>
  <c r="AH29" i="30"/>
  <c r="AH30" i="30"/>
  <c r="AH31" i="30"/>
  <c r="AH32" i="30"/>
  <c r="AH33" i="30"/>
  <c r="AH34" i="30"/>
  <c r="AH35" i="30"/>
  <c r="AH36" i="30"/>
  <c r="AH37" i="30"/>
  <c r="AH38" i="30"/>
  <c r="AH39" i="30"/>
  <c r="AH40" i="30"/>
  <c r="AH41" i="30"/>
  <c r="AH42" i="30"/>
  <c r="AH43" i="30"/>
  <c r="AH44" i="30"/>
  <c r="AH45" i="30"/>
  <c r="AH46" i="30"/>
  <c r="AH47" i="30"/>
  <c r="AH48" i="30"/>
  <c r="AH49" i="30"/>
  <c r="AH50" i="30"/>
  <c r="AH51" i="30"/>
  <c r="AH52" i="30"/>
  <c r="AH53" i="30"/>
  <c r="AH54" i="30"/>
  <c r="AH55" i="30"/>
  <c r="AH56" i="30"/>
  <c r="AH57" i="30"/>
  <c r="AH58" i="30"/>
  <c r="AH59" i="30"/>
  <c r="AH60" i="30"/>
  <c r="AH61" i="30"/>
  <c r="AH62" i="30"/>
  <c r="AH63" i="30"/>
  <c r="AH64" i="30"/>
  <c r="AH65" i="30"/>
  <c r="AH66" i="30"/>
  <c r="AH67" i="30"/>
  <c r="AH68" i="30"/>
  <c r="AH69" i="30"/>
  <c r="AH70" i="30"/>
  <c r="AH71" i="30"/>
  <c r="AH72" i="30"/>
  <c r="AH73" i="30"/>
  <c r="AH74" i="30"/>
  <c r="AH75" i="30"/>
  <c r="AH76" i="30"/>
  <c r="AH77" i="30"/>
  <c r="AH78" i="30"/>
  <c r="AH79" i="30"/>
  <c r="AH80" i="30"/>
  <c r="AH81" i="30"/>
  <c r="AH82" i="30"/>
  <c r="AH83" i="30"/>
  <c r="AH84" i="30"/>
  <c r="AH85" i="30"/>
  <c r="AH86" i="30"/>
  <c r="AH87" i="30"/>
  <c r="AH88" i="30"/>
  <c r="AH89" i="30"/>
  <c r="AH90" i="30"/>
  <c r="AH91" i="30"/>
  <c r="AH92" i="30"/>
  <c r="AH93" i="30"/>
  <c r="AH94" i="30"/>
  <c r="AH95" i="30"/>
  <c r="AH96" i="30"/>
  <c r="AH97" i="30"/>
  <c r="AH98" i="30"/>
  <c r="AH99" i="30"/>
  <c r="AH100" i="30"/>
  <c r="AH101" i="30"/>
  <c r="AH102" i="30"/>
  <c r="AH103" i="30"/>
  <c r="AH104" i="30"/>
  <c r="AH105" i="30"/>
  <c r="AH106" i="30"/>
  <c r="AH107" i="30"/>
  <c r="AH108" i="30"/>
  <c r="AH109" i="30"/>
  <c r="AH110" i="30"/>
  <c r="AH111" i="30"/>
  <c r="AH112" i="30"/>
  <c r="AH113" i="30"/>
  <c r="AH114" i="30"/>
  <c r="AH115" i="30"/>
  <c r="AH116" i="30"/>
  <c r="AH117" i="30"/>
  <c r="AH118" i="30"/>
  <c r="AH119" i="30"/>
  <c r="AH120" i="30"/>
  <c r="AH121" i="30"/>
  <c r="AH122" i="30"/>
  <c r="AH123" i="30"/>
  <c r="AH124" i="30"/>
  <c r="AH125" i="30"/>
  <c r="AH126" i="30"/>
  <c r="AH127" i="30"/>
  <c r="AH128" i="30"/>
  <c r="AH129" i="30"/>
  <c r="AH130" i="30"/>
  <c r="AH131" i="30"/>
  <c r="AH132" i="30"/>
  <c r="AH133" i="30"/>
  <c r="AH134" i="30"/>
  <c r="AH135" i="30"/>
  <c r="AH136" i="30"/>
  <c r="AH137" i="30"/>
  <c r="AH138" i="30"/>
  <c r="AH139" i="30"/>
  <c r="AH140" i="30"/>
  <c r="AH141" i="30"/>
  <c r="AH142" i="30"/>
  <c r="AH143" i="30"/>
  <c r="AH144" i="30"/>
  <c r="AH145" i="30"/>
  <c r="AH146" i="30"/>
  <c r="AH147" i="30"/>
  <c r="AH148" i="30"/>
  <c r="AH149" i="30"/>
  <c r="AH150" i="30"/>
  <c r="AH151" i="30"/>
  <c r="AH152" i="30"/>
  <c r="AH153" i="30"/>
  <c r="AH154" i="30"/>
  <c r="AH4" i="30"/>
  <c r="AL5" i="32"/>
  <c r="AL6" i="32"/>
  <c r="AL7" i="32"/>
  <c r="AL8" i="32"/>
  <c r="AL9" i="32"/>
  <c r="AL10" i="32"/>
  <c r="AL11" i="32"/>
  <c r="AL12" i="32"/>
  <c r="AL13" i="32"/>
  <c r="AL14" i="32"/>
  <c r="AL15" i="32"/>
  <c r="AL16" i="32"/>
  <c r="AL17" i="32"/>
  <c r="AL18" i="32"/>
  <c r="AL19" i="32"/>
  <c r="AL20" i="32"/>
  <c r="AL21" i="32"/>
  <c r="AL22" i="32"/>
  <c r="AL23" i="32"/>
  <c r="AL24" i="32"/>
  <c r="AL25" i="32"/>
  <c r="AL26" i="32"/>
  <c r="AL27" i="32"/>
  <c r="AL28" i="32"/>
  <c r="AL29" i="32"/>
  <c r="AL30" i="32"/>
  <c r="AL31" i="32"/>
  <c r="AL32" i="32"/>
  <c r="AL33" i="32"/>
  <c r="AL34" i="32"/>
  <c r="AL35" i="32"/>
  <c r="AL36" i="32"/>
  <c r="AL37" i="32"/>
  <c r="AL38" i="32"/>
  <c r="AL39" i="32"/>
  <c r="AL40" i="32"/>
  <c r="AL41" i="32"/>
  <c r="AL42" i="32"/>
  <c r="AL43" i="32"/>
  <c r="AL44" i="32"/>
  <c r="AL45" i="32"/>
  <c r="AL46" i="32"/>
  <c r="AL47" i="32"/>
  <c r="AL48" i="32"/>
  <c r="AL49" i="32"/>
  <c r="AL50" i="32"/>
  <c r="AL51" i="32"/>
  <c r="AL52" i="32"/>
  <c r="AL53" i="32"/>
  <c r="AL54" i="32"/>
  <c r="AL55" i="32"/>
  <c r="AL56" i="32"/>
  <c r="AL57" i="32"/>
  <c r="AL58" i="32"/>
  <c r="AL59" i="32"/>
  <c r="AL60" i="32"/>
  <c r="AL61" i="32"/>
  <c r="AL62" i="32"/>
  <c r="AL63" i="32"/>
  <c r="AL64" i="32"/>
  <c r="AL65" i="32"/>
  <c r="AL66" i="32"/>
  <c r="AL67" i="32"/>
  <c r="AL68" i="32"/>
  <c r="AL69" i="32"/>
  <c r="AL70" i="32"/>
  <c r="AL71" i="32"/>
  <c r="AL72" i="32"/>
  <c r="AL73" i="32"/>
  <c r="AL74" i="32"/>
  <c r="AL75" i="32"/>
  <c r="AL76" i="32"/>
  <c r="AL77" i="32"/>
  <c r="AL78" i="32"/>
  <c r="AL79" i="32"/>
  <c r="AL80" i="32"/>
  <c r="AL81" i="32"/>
  <c r="AL82" i="32"/>
  <c r="AL83" i="32"/>
  <c r="AL84" i="32"/>
  <c r="AL85" i="32"/>
  <c r="AL86" i="32"/>
  <c r="AL87" i="32"/>
  <c r="AL88" i="32"/>
  <c r="AL89" i="32"/>
  <c r="AL90" i="32"/>
  <c r="AL91" i="32"/>
  <c r="AL92" i="32"/>
  <c r="AL93" i="32"/>
  <c r="AL94" i="32"/>
  <c r="AL95" i="32"/>
  <c r="AL96" i="32"/>
  <c r="AL97" i="32"/>
  <c r="AL98" i="32"/>
  <c r="AL99" i="32"/>
  <c r="AL100" i="32"/>
  <c r="AL101" i="32"/>
  <c r="AL102" i="32"/>
  <c r="AL103" i="32"/>
  <c r="AL104" i="32"/>
  <c r="AL105" i="32"/>
  <c r="AL106" i="32"/>
  <c r="AL107" i="32"/>
  <c r="AL108" i="32"/>
  <c r="AL109" i="32"/>
  <c r="AL110" i="32"/>
  <c r="AL111" i="32"/>
  <c r="AL112" i="32"/>
  <c r="AL113" i="32"/>
  <c r="AL114" i="32"/>
  <c r="AL115" i="32"/>
  <c r="AL116" i="32"/>
  <c r="AL117" i="32"/>
  <c r="AL118" i="32"/>
  <c r="AL119" i="32"/>
  <c r="AL120" i="32"/>
  <c r="AL121" i="32"/>
  <c r="AL122" i="32"/>
  <c r="AL123" i="32"/>
  <c r="AL124" i="32"/>
  <c r="AL125" i="32"/>
  <c r="AL126" i="32"/>
  <c r="AL127" i="32"/>
  <c r="AL128" i="32"/>
  <c r="AL129" i="32"/>
  <c r="AL130" i="32"/>
  <c r="AL131" i="32"/>
  <c r="AL132" i="32"/>
  <c r="AL133" i="32"/>
  <c r="AL134" i="32"/>
  <c r="AL135" i="32"/>
  <c r="AL136" i="32"/>
  <c r="AL137" i="32"/>
  <c r="AL138" i="32"/>
  <c r="AL139" i="32"/>
  <c r="AL140" i="32"/>
  <c r="AL141" i="32"/>
  <c r="AL142" i="32"/>
  <c r="AL143" i="32"/>
  <c r="AL144" i="32"/>
  <c r="AL145" i="32"/>
  <c r="AL146" i="32"/>
  <c r="AL147" i="32"/>
  <c r="AL148" i="32"/>
  <c r="AL149" i="32"/>
  <c r="AL150" i="32"/>
  <c r="AL151" i="32"/>
  <c r="AL152" i="32"/>
  <c r="AL153" i="32"/>
  <c r="AL154" i="32"/>
  <c r="AL155" i="32"/>
  <c r="AL156" i="32"/>
  <c r="AL157" i="32"/>
  <c r="AL158" i="32"/>
  <c r="AL159" i="32"/>
  <c r="AL160" i="32"/>
  <c r="AL161" i="32"/>
  <c r="AL162" i="32"/>
  <c r="AL163" i="32"/>
  <c r="AL164" i="32"/>
  <c r="AL165" i="32"/>
  <c r="AL166" i="32"/>
  <c r="AL167" i="32"/>
  <c r="AL168" i="32"/>
  <c r="AL169" i="32"/>
  <c r="AL170" i="32"/>
  <c r="AL171" i="32"/>
  <c r="AL172" i="32"/>
  <c r="AL173" i="32"/>
  <c r="AL174" i="32"/>
  <c r="AL175" i="32"/>
  <c r="AL176" i="32"/>
  <c r="AL177" i="32"/>
  <c r="AL178" i="32"/>
  <c r="AL179" i="32"/>
  <c r="AL180" i="32"/>
  <c r="AL181" i="32"/>
  <c r="AL182" i="32"/>
  <c r="AL183" i="32"/>
  <c r="AL184" i="32"/>
  <c r="AL185" i="32"/>
  <c r="AL186" i="32"/>
  <c r="AL187" i="32"/>
  <c r="AL188" i="32"/>
  <c r="AL189" i="32"/>
  <c r="AL190" i="32"/>
  <c r="AL191" i="32"/>
  <c r="AL192" i="32"/>
  <c r="AK5" i="32"/>
  <c r="AK6" i="32"/>
  <c r="AK7" i="32"/>
  <c r="AK8" i="32"/>
  <c r="AK9" i="32"/>
  <c r="AK10" i="32"/>
  <c r="AK11" i="32"/>
  <c r="AK12" i="32"/>
  <c r="AK13" i="32"/>
  <c r="AK14" i="32"/>
  <c r="AK15" i="32"/>
  <c r="AK16" i="32"/>
  <c r="AK17" i="32"/>
  <c r="AK18" i="32"/>
  <c r="AK19" i="32"/>
  <c r="AK20" i="32"/>
  <c r="AK21" i="32"/>
  <c r="AK22" i="32"/>
  <c r="AK23" i="32"/>
  <c r="AK24" i="32"/>
  <c r="AK25" i="32"/>
  <c r="AK26" i="32"/>
  <c r="AK27" i="32"/>
  <c r="AK28" i="32"/>
  <c r="AK29" i="32"/>
  <c r="AK30" i="32"/>
  <c r="AK31" i="32"/>
  <c r="AK32" i="32"/>
  <c r="AK33" i="32"/>
  <c r="AK34" i="32"/>
  <c r="AK35" i="32"/>
  <c r="AK36" i="32"/>
  <c r="AK37" i="32"/>
  <c r="AK38" i="32"/>
  <c r="AK39" i="32"/>
  <c r="AK40" i="32"/>
  <c r="AK41" i="32"/>
  <c r="AK42" i="32"/>
  <c r="AK43" i="32"/>
  <c r="AK44" i="32"/>
  <c r="AK45" i="32"/>
  <c r="AK46" i="32"/>
  <c r="AK47" i="32"/>
  <c r="AK48" i="32"/>
  <c r="AK49" i="32"/>
  <c r="AK50" i="32"/>
  <c r="AK51" i="32"/>
  <c r="AK52" i="32"/>
  <c r="AK53" i="32"/>
  <c r="AK54" i="32"/>
  <c r="AK55" i="32"/>
  <c r="AK56" i="32"/>
  <c r="AK57" i="32"/>
  <c r="AK58" i="32"/>
  <c r="AK59" i="32"/>
  <c r="AK60" i="32"/>
  <c r="AK61" i="32"/>
  <c r="AK62" i="32"/>
  <c r="AK63" i="32"/>
  <c r="AK64" i="32"/>
  <c r="AK65" i="32"/>
  <c r="AK66" i="32"/>
  <c r="AK67" i="32"/>
  <c r="AK68" i="32"/>
  <c r="AK69" i="32"/>
  <c r="AK70" i="32"/>
  <c r="AK71" i="32"/>
  <c r="AK72" i="32"/>
  <c r="AK73" i="32"/>
  <c r="AK74" i="32"/>
  <c r="AK75" i="32"/>
  <c r="AK76" i="32"/>
  <c r="AK77" i="32"/>
  <c r="AK78" i="32"/>
  <c r="AK79" i="32"/>
  <c r="AK80" i="32"/>
  <c r="AK81" i="32"/>
  <c r="AK82" i="32"/>
  <c r="AK83" i="32"/>
  <c r="AK84" i="32"/>
  <c r="AK85" i="32"/>
  <c r="AK86" i="32"/>
  <c r="AK87" i="32"/>
  <c r="AK88" i="32"/>
  <c r="AK89" i="32"/>
  <c r="AK90" i="32"/>
  <c r="AK91" i="32"/>
  <c r="AK92" i="32"/>
  <c r="AK93" i="32"/>
  <c r="AK94" i="32"/>
  <c r="AK95" i="32"/>
  <c r="AK96" i="32"/>
  <c r="AK97" i="32"/>
  <c r="AK98" i="32"/>
  <c r="AK99" i="32"/>
  <c r="AK100" i="32"/>
  <c r="AK101" i="32"/>
  <c r="AK102" i="32"/>
  <c r="AK103" i="32"/>
  <c r="AK104" i="32"/>
  <c r="AK105" i="32"/>
  <c r="AK106" i="32"/>
  <c r="AK107" i="32"/>
  <c r="AK108" i="32"/>
  <c r="AK109" i="32"/>
  <c r="AK110" i="32"/>
  <c r="AK111" i="32"/>
  <c r="AK112" i="32"/>
  <c r="AK113" i="32"/>
  <c r="AK114" i="32"/>
  <c r="AK115" i="32"/>
  <c r="AK116" i="32"/>
  <c r="AK117" i="32"/>
  <c r="AK118" i="32"/>
  <c r="AK119" i="32"/>
  <c r="AK120" i="32"/>
  <c r="AK121" i="32"/>
  <c r="AK122" i="32"/>
  <c r="AK123" i="32"/>
  <c r="AK124" i="32"/>
  <c r="AK125" i="32"/>
  <c r="AK126" i="32"/>
  <c r="AK127" i="32"/>
  <c r="AK128" i="32"/>
  <c r="AK129" i="32"/>
  <c r="AK130" i="32"/>
  <c r="AK131" i="32"/>
  <c r="AK132" i="32"/>
  <c r="AK133" i="32"/>
  <c r="AK134" i="32"/>
  <c r="AK135" i="32"/>
  <c r="AK136" i="32"/>
  <c r="AK137" i="32"/>
  <c r="AK138" i="32"/>
  <c r="AK139" i="32"/>
  <c r="AK140" i="32"/>
  <c r="AK141" i="32"/>
  <c r="AK142" i="32"/>
  <c r="AK143" i="32"/>
  <c r="AK144" i="32"/>
  <c r="AK145" i="32"/>
  <c r="AK146" i="32"/>
  <c r="AK147" i="32"/>
  <c r="AK148" i="32"/>
  <c r="AK149" i="32"/>
  <c r="AK150" i="32"/>
  <c r="AK151" i="32"/>
  <c r="AK152" i="32"/>
  <c r="AK153" i="32"/>
  <c r="AK154" i="32"/>
  <c r="AK155" i="32"/>
  <c r="AK156" i="32"/>
  <c r="AK157" i="32"/>
  <c r="AK158" i="32"/>
  <c r="AK159" i="32"/>
  <c r="AK160" i="32"/>
  <c r="AK161" i="32"/>
  <c r="AK162" i="32"/>
  <c r="AK163" i="32"/>
  <c r="AK164" i="32"/>
  <c r="AK165" i="32"/>
  <c r="AK166" i="32"/>
  <c r="AK167" i="32"/>
  <c r="AK168" i="32"/>
  <c r="AK169" i="32"/>
  <c r="AK170" i="32"/>
  <c r="AK171" i="32"/>
  <c r="AK172" i="32"/>
  <c r="AK173" i="32"/>
  <c r="AK174" i="32"/>
  <c r="AK175" i="32"/>
  <c r="AK176" i="32"/>
  <c r="AK177" i="32"/>
  <c r="AK178" i="32"/>
  <c r="AK179" i="32"/>
  <c r="AK180" i="32"/>
  <c r="AK181" i="32"/>
  <c r="AK182" i="32"/>
  <c r="AK183" i="32"/>
  <c r="AK184" i="32"/>
  <c r="AK185" i="32"/>
  <c r="AK186" i="32"/>
  <c r="AK187" i="32"/>
  <c r="AK188" i="32"/>
  <c r="AK189" i="32"/>
  <c r="AK190" i="32"/>
  <c r="AK191" i="32"/>
  <c r="AK192" i="32"/>
  <c r="AK4" i="32"/>
  <c r="AL4" i="32"/>
  <c r="AI5" i="32"/>
  <c r="AI6" i="32"/>
  <c r="AI7" i="32"/>
  <c r="AI8" i="32"/>
  <c r="AI9" i="32"/>
  <c r="AI10" i="32"/>
  <c r="AI11" i="32"/>
  <c r="AI12" i="32"/>
  <c r="AI13" i="32"/>
  <c r="AI14" i="32"/>
  <c r="AI15" i="32"/>
  <c r="AI16" i="32"/>
  <c r="AI17" i="32"/>
  <c r="AI18" i="32"/>
  <c r="AI19" i="32"/>
  <c r="AI20" i="32"/>
  <c r="AI21" i="32"/>
  <c r="AI22" i="32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I101" i="32"/>
  <c r="AI102" i="32"/>
  <c r="AI103" i="32"/>
  <c r="AI104" i="32"/>
  <c r="AI105" i="32"/>
  <c r="AI106" i="32"/>
  <c r="AI107" i="32"/>
  <c r="AI108" i="32"/>
  <c r="AI109" i="32"/>
  <c r="AI110" i="32"/>
  <c r="AI111" i="32"/>
  <c r="AI112" i="32"/>
  <c r="AI113" i="32"/>
  <c r="AI114" i="32"/>
  <c r="AI115" i="32"/>
  <c r="AI116" i="32"/>
  <c r="AI117" i="32"/>
  <c r="AI118" i="32"/>
  <c r="AI119" i="32"/>
  <c r="AI120" i="32"/>
  <c r="AI121" i="32"/>
  <c r="AI122" i="32"/>
  <c r="AI123" i="32"/>
  <c r="AI124" i="32"/>
  <c r="AI125" i="32"/>
  <c r="AI126" i="32"/>
  <c r="AI127" i="32"/>
  <c r="AI128" i="32"/>
  <c r="AI129" i="32"/>
  <c r="AI130" i="32"/>
  <c r="AI131" i="32"/>
  <c r="AI132" i="32"/>
  <c r="AI133" i="32"/>
  <c r="AI134" i="32"/>
  <c r="AI135" i="32"/>
  <c r="AI136" i="32"/>
  <c r="AI137" i="32"/>
  <c r="AI138" i="32"/>
  <c r="AI139" i="32"/>
  <c r="AI140" i="32"/>
  <c r="AI141" i="32"/>
  <c r="AI142" i="32"/>
  <c r="AI143" i="32"/>
  <c r="AI144" i="32"/>
  <c r="AI145" i="32"/>
  <c r="AI146" i="32"/>
  <c r="AI147" i="32"/>
  <c r="AI148" i="32"/>
  <c r="AI149" i="32"/>
  <c r="AI150" i="32"/>
  <c r="AI151" i="32"/>
  <c r="AI152" i="32"/>
  <c r="AI153" i="32"/>
  <c r="AI154" i="32"/>
  <c r="AI155" i="32"/>
  <c r="AI156" i="32"/>
  <c r="AI157" i="32"/>
  <c r="AI158" i="32"/>
  <c r="AI159" i="32"/>
  <c r="AI160" i="32"/>
  <c r="AI161" i="32"/>
  <c r="AI162" i="32"/>
  <c r="AI163" i="32"/>
  <c r="AI164" i="32"/>
  <c r="AI165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190" i="32"/>
  <c r="AI191" i="32"/>
  <c r="AI192" i="32"/>
  <c r="AI4" i="32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H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H190" i="32"/>
  <c r="AH191" i="32"/>
  <c r="AH192" i="32"/>
  <c r="AH4" i="32"/>
  <c r="AJ5" i="34"/>
  <c r="AJ6" i="34"/>
  <c r="AJ7" i="34"/>
  <c r="AJ8" i="34"/>
  <c r="AJ9" i="34"/>
  <c r="AJ10" i="34"/>
  <c r="AJ11" i="34"/>
  <c r="AJ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4" i="34"/>
  <c r="AI5" i="34"/>
  <c r="AI6" i="34"/>
  <c r="AI7" i="34"/>
  <c r="AI8" i="34"/>
  <c r="AI9" i="34"/>
  <c r="AI10" i="34"/>
  <c r="AI11" i="34"/>
  <c r="AI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4" i="34"/>
  <c r="AG5" i="34"/>
  <c r="AG6" i="34"/>
  <c r="AG7" i="34"/>
  <c r="AG8" i="34"/>
  <c r="AG9" i="34"/>
  <c r="AG10" i="34"/>
  <c r="AG11" i="34"/>
  <c r="AG12" i="34"/>
  <c r="AG13" i="34"/>
  <c r="AG14" i="34"/>
  <c r="AG15" i="34"/>
  <c r="AG16" i="34"/>
  <c r="AG17" i="34"/>
  <c r="AG18" i="34"/>
  <c r="AG19" i="34"/>
  <c r="AG20" i="34"/>
  <c r="AG21" i="34"/>
  <c r="AG22" i="34"/>
  <c r="AG23" i="34"/>
  <c r="AG24" i="34"/>
  <c r="AG25" i="34"/>
  <c r="AG26" i="34"/>
  <c r="AG27" i="34"/>
  <c r="AG28" i="34"/>
  <c r="AG29" i="34"/>
  <c r="AG30" i="34"/>
  <c r="AG31" i="34"/>
  <c r="AG32" i="34"/>
  <c r="AG33" i="34"/>
  <c r="AG34" i="34"/>
  <c r="AG35" i="34"/>
  <c r="AG36" i="34"/>
  <c r="AG37" i="34"/>
  <c r="AG38" i="34"/>
  <c r="AG39" i="34"/>
  <c r="AG40" i="34"/>
  <c r="AG41" i="34"/>
  <c r="AG42" i="34"/>
  <c r="AG43" i="34"/>
  <c r="AG44" i="34"/>
  <c r="AG45" i="34"/>
  <c r="AG46" i="34"/>
  <c r="AG47" i="34"/>
  <c r="AG48" i="34"/>
  <c r="AG49" i="34"/>
  <c r="AG50" i="34"/>
  <c r="AG51" i="34"/>
  <c r="AG52" i="34"/>
  <c r="AG53" i="34"/>
  <c r="AG54" i="34"/>
  <c r="AG55" i="34"/>
  <c r="AG56" i="34"/>
  <c r="AG57" i="34"/>
  <c r="AG58" i="34"/>
  <c r="AG59" i="34"/>
  <c r="AG60" i="34"/>
  <c r="AG61" i="34"/>
  <c r="AG62" i="34"/>
  <c r="AG63" i="34"/>
  <c r="AG64" i="34"/>
  <c r="AG65" i="34"/>
  <c r="AG66" i="34"/>
  <c r="AG67" i="34"/>
  <c r="AG68" i="34"/>
  <c r="AG69" i="34"/>
  <c r="AG70" i="34"/>
  <c r="AG71" i="34"/>
  <c r="AG72" i="34"/>
  <c r="AG73" i="34"/>
  <c r="AG74" i="34"/>
  <c r="AG75" i="34"/>
  <c r="AG76" i="34"/>
  <c r="AG77" i="34"/>
  <c r="AG78" i="34"/>
  <c r="AG79" i="34"/>
  <c r="AG80" i="34"/>
  <c r="AG81" i="34"/>
  <c r="AG82" i="34"/>
  <c r="AG83" i="34"/>
  <c r="AG84" i="34"/>
  <c r="AG85" i="34"/>
  <c r="AG86" i="34"/>
  <c r="AG4" i="34"/>
  <c r="AF5" i="34"/>
  <c r="AF6" i="34"/>
  <c r="AF7" i="34"/>
  <c r="AF8" i="34"/>
  <c r="AF9" i="34"/>
  <c r="AF10" i="34"/>
  <c r="AF11" i="34"/>
  <c r="AF12" i="34"/>
  <c r="AF13" i="34"/>
  <c r="AF14" i="34"/>
  <c r="AF15" i="34"/>
  <c r="AF16" i="34"/>
  <c r="AF17" i="34"/>
  <c r="AF18" i="34"/>
  <c r="AF19" i="34"/>
  <c r="AF20" i="34"/>
  <c r="AF21" i="34"/>
  <c r="AF22" i="34"/>
  <c r="AF23" i="34"/>
  <c r="AF24" i="34"/>
  <c r="AF25" i="34"/>
  <c r="AF26" i="34"/>
  <c r="AF27" i="34"/>
  <c r="AF28" i="34"/>
  <c r="AF29" i="34"/>
  <c r="AF30" i="34"/>
  <c r="AF31" i="34"/>
  <c r="AF32" i="34"/>
  <c r="AF33" i="34"/>
  <c r="AF34" i="34"/>
  <c r="AF35" i="34"/>
  <c r="AF36" i="34"/>
  <c r="AF37" i="34"/>
  <c r="AF38" i="34"/>
  <c r="AF39" i="34"/>
  <c r="AF40" i="34"/>
  <c r="AF41" i="34"/>
  <c r="AF42" i="34"/>
  <c r="AF43" i="34"/>
  <c r="AF44" i="34"/>
  <c r="AF45" i="34"/>
  <c r="AF46" i="34"/>
  <c r="AF47" i="34"/>
  <c r="AF48" i="34"/>
  <c r="AF49" i="34"/>
  <c r="AF50" i="34"/>
  <c r="AF51" i="34"/>
  <c r="AF52" i="34"/>
  <c r="AF53" i="34"/>
  <c r="AF54" i="34"/>
  <c r="AF55" i="34"/>
  <c r="AF56" i="34"/>
  <c r="AF57" i="34"/>
  <c r="AF58" i="34"/>
  <c r="AF59" i="34"/>
  <c r="AF60" i="34"/>
  <c r="AF61" i="34"/>
  <c r="AF62" i="34"/>
  <c r="AF63" i="34"/>
  <c r="AF64" i="34"/>
  <c r="AF65" i="34"/>
  <c r="AF66" i="34"/>
  <c r="AF67" i="34"/>
  <c r="AF68" i="34"/>
  <c r="AF69" i="34"/>
  <c r="AF70" i="34"/>
  <c r="AF71" i="34"/>
  <c r="AF72" i="34"/>
  <c r="AF73" i="34"/>
  <c r="AF74" i="34"/>
  <c r="AF75" i="34"/>
  <c r="AF76" i="34"/>
  <c r="AF77" i="34"/>
  <c r="AF78" i="34"/>
  <c r="AF79" i="34"/>
  <c r="AF80" i="34"/>
  <c r="AF81" i="34"/>
  <c r="AF82" i="34"/>
  <c r="AF83" i="34"/>
  <c r="AF84" i="34"/>
  <c r="AF85" i="34"/>
  <c r="AF86" i="34"/>
  <c r="AF4" i="34"/>
  <c r="AO5" i="39"/>
  <c r="AO6" i="39"/>
  <c r="AO7" i="39"/>
  <c r="AO8" i="39"/>
  <c r="AO9" i="39"/>
  <c r="AO10" i="39"/>
  <c r="AO11" i="39"/>
  <c r="AO12" i="39"/>
  <c r="AO13" i="39"/>
  <c r="AO14" i="39"/>
  <c r="AO15" i="39"/>
  <c r="AO16" i="39"/>
  <c r="AO17" i="39"/>
  <c r="AO18" i="39"/>
  <c r="AO19" i="39"/>
  <c r="AO20" i="39"/>
  <c r="AO21" i="39"/>
  <c r="AO22" i="39"/>
  <c r="AO23" i="39"/>
  <c r="AO24" i="39"/>
  <c r="AO25" i="39"/>
  <c r="AO26" i="39"/>
  <c r="AO27" i="39"/>
  <c r="AO28" i="39"/>
  <c r="AO29" i="39"/>
  <c r="AO30" i="39"/>
  <c r="AO31" i="39"/>
  <c r="AO32" i="39"/>
  <c r="AO33" i="39"/>
  <c r="AO34" i="39"/>
  <c r="AO35" i="39"/>
  <c r="AO36" i="39"/>
  <c r="AO37" i="39"/>
  <c r="AO38" i="39"/>
  <c r="AO39" i="39"/>
  <c r="AO40" i="39"/>
  <c r="AO41" i="39"/>
  <c r="AO42" i="39"/>
  <c r="AO43" i="39"/>
  <c r="AO44" i="39"/>
  <c r="AO45" i="39"/>
  <c r="AO46" i="39"/>
  <c r="AO47" i="39"/>
  <c r="AO48" i="39"/>
  <c r="AO49" i="39"/>
  <c r="AO50" i="39"/>
  <c r="AO51" i="39"/>
  <c r="AO52" i="39"/>
  <c r="AO53" i="39"/>
  <c r="AO54" i="39"/>
  <c r="AO55" i="39"/>
  <c r="AO56" i="39"/>
  <c r="AO57" i="39"/>
  <c r="AO58" i="39"/>
  <c r="AO59" i="39"/>
  <c r="AO60" i="39"/>
  <c r="AO61" i="39"/>
  <c r="AO62" i="39"/>
  <c r="AO63" i="39"/>
  <c r="AO64" i="39"/>
  <c r="AO65" i="39"/>
  <c r="AO66" i="39"/>
  <c r="AO67" i="39"/>
  <c r="AO68" i="39"/>
  <c r="AO69" i="39"/>
  <c r="AO70" i="39"/>
  <c r="AO71" i="39"/>
  <c r="AO72" i="39"/>
  <c r="AO73" i="39"/>
  <c r="AO74" i="39"/>
  <c r="AO75" i="39"/>
  <c r="AO76" i="39"/>
  <c r="AO77" i="39"/>
  <c r="AO78" i="39"/>
  <c r="AO79" i="39"/>
  <c r="AO80" i="39"/>
  <c r="AO81" i="39"/>
  <c r="AO82" i="39"/>
  <c r="AO83" i="39"/>
  <c r="AO84" i="39"/>
  <c r="AO85" i="39"/>
  <c r="AO86" i="39"/>
  <c r="AO87" i="39"/>
  <c r="AO88" i="39"/>
  <c r="AO89" i="39"/>
  <c r="AO90" i="39"/>
  <c r="AO91" i="39"/>
  <c r="AO92" i="39"/>
  <c r="AO93" i="39"/>
  <c r="AO94" i="39"/>
  <c r="AO95" i="39"/>
  <c r="AO96" i="39"/>
  <c r="AO97" i="39"/>
  <c r="AO98" i="39"/>
  <c r="AO99" i="39"/>
  <c r="AO100" i="39"/>
  <c r="AO101" i="39"/>
  <c r="AO102" i="39"/>
  <c r="AO103" i="39"/>
  <c r="AO104" i="39"/>
  <c r="AO105" i="39"/>
  <c r="AO106" i="39"/>
  <c r="AO107" i="39"/>
  <c r="AO108" i="39"/>
  <c r="AO109" i="39"/>
  <c r="AO110" i="39"/>
  <c r="AO111" i="39"/>
  <c r="AO112" i="39"/>
  <c r="AO113" i="39"/>
  <c r="AO114" i="39"/>
  <c r="AO115" i="39"/>
  <c r="AO116" i="39"/>
  <c r="AO117" i="39"/>
  <c r="AO118" i="39"/>
  <c r="AO119" i="39"/>
  <c r="AO120" i="39"/>
  <c r="AO121" i="39"/>
  <c r="AO122" i="39"/>
  <c r="AO123" i="39"/>
  <c r="AO124" i="39"/>
  <c r="AO125" i="39"/>
  <c r="AO126" i="39"/>
  <c r="AO127" i="39"/>
  <c r="AO128" i="39"/>
  <c r="AO129" i="39"/>
  <c r="AO130" i="39"/>
  <c r="AO4" i="39"/>
  <c r="AN5" i="39"/>
  <c r="AN6" i="39"/>
  <c r="AN7" i="39"/>
  <c r="AN8" i="39"/>
  <c r="AN9" i="39"/>
  <c r="AN10" i="39"/>
  <c r="AN11" i="39"/>
  <c r="AN12" i="39"/>
  <c r="AN13" i="39"/>
  <c r="AN14" i="39"/>
  <c r="AN15" i="39"/>
  <c r="AN16" i="39"/>
  <c r="AN17" i="39"/>
  <c r="AN18" i="39"/>
  <c r="AN19" i="39"/>
  <c r="AN20" i="39"/>
  <c r="AN21" i="39"/>
  <c r="AN22" i="39"/>
  <c r="AN23" i="39"/>
  <c r="AN24" i="39"/>
  <c r="AN25" i="39"/>
  <c r="AN26" i="39"/>
  <c r="AN27" i="39"/>
  <c r="AN28" i="39"/>
  <c r="AN29" i="39"/>
  <c r="AN30" i="39"/>
  <c r="AN31" i="39"/>
  <c r="AN32" i="39"/>
  <c r="AN33" i="39"/>
  <c r="AN34" i="39"/>
  <c r="AN35" i="39"/>
  <c r="AN36" i="39"/>
  <c r="AN37" i="39"/>
  <c r="AN38" i="39"/>
  <c r="AN39" i="39"/>
  <c r="AN40" i="39"/>
  <c r="AN41" i="39"/>
  <c r="AN42" i="39"/>
  <c r="AN43" i="39"/>
  <c r="AN44" i="39"/>
  <c r="AN45" i="39"/>
  <c r="AN46" i="39"/>
  <c r="AN47" i="39"/>
  <c r="AN48" i="39"/>
  <c r="AN49" i="39"/>
  <c r="AN50" i="39"/>
  <c r="AN51" i="39"/>
  <c r="AN52" i="39"/>
  <c r="AN53" i="39"/>
  <c r="AN54" i="39"/>
  <c r="AN55" i="39"/>
  <c r="AN56" i="39"/>
  <c r="AN57" i="39"/>
  <c r="AN58" i="39"/>
  <c r="AN59" i="39"/>
  <c r="AN60" i="39"/>
  <c r="AN61" i="39"/>
  <c r="AN62" i="39"/>
  <c r="AN63" i="39"/>
  <c r="AN64" i="39"/>
  <c r="AN65" i="39"/>
  <c r="AN66" i="39"/>
  <c r="AN67" i="39"/>
  <c r="AN68" i="39"/>
  <c r="AN69" i="39"/>
  <c r="AN70" i="39"/>
  <c r="AN71" i="39"/>
  <c r="AN72" i="39"/>
  <c r="AN73" i="39"/>
  <c r="AN74" i="39"/>
  <c r="AN75" i="39"/>
  <c r="AN76" i="39"/>
  <c r="AN77" i="39"/>
  <c r="AN78" i="39"/>
  <c r="AN79" i="39"/>
  <c r="AN80" i="39"/>
  <c r="AN81" i="39"/>
  <c r="AN82" i="39"/>
  <c r="AN83" i="39"/>
  <c r="AN84" i="39"/>
  <c r="AN85" i="39"/>
  <c r="AN86" i="39"/>
  <c r="AN87" i="39"/>
  <c r="AN88" i="39"/>
  <c r="AN89" i="39"/>
  <c r="AN90" i="39"/>
  <c r="AN91" i="39"/>
  <c r="AN92" i="39"/>
  <c r="AN93" i="39"/>
  <c r="AN94" i="39"/>
  <c r="AN95" i="39"/>
  <c r="AN96" i="39"/>
  <c r="AN97" i="39"/>
  <c r="AN98" i="39"/>
  <c r="AN99" i="39"/>
  <c r="AN100" i="39"/>
  <c r="AN101" i="39"/>
  <c r="AN102" i="39"/>
  <c r="AN103" i="39"/>
  <c r="AN104" i="39"/>
  <c r="AN105" i="39"/>
  <c r="AN106" i="39"/>
  <c r="AN107" i="39"/>
  <c r="AN108" i="39"/>
  <c r="AN109" i="39"/>
  <c r="AN110" i="39"/>
  <c r="AN111" i="39"/>
  <c r="AN112" i="39"/>
  <c r="AN113" i="39"/>
  <c r="AN114" i="39"/>
  <c r="AN115" i="39"/>
  <c r="AN116" i="39"/>
  <c r="AN117" i="39"/>
  <c r="AN118" i="39"/>
  <c r="AN119" i="39"/>
  <c r="AN120" i="39"/>
  <c r="AN121" i="39"/>
  <c r="AN122" i="39"/>
  <c r="AN123" i="39"/>
  <c r="AN124" i="39"/>
  <c r="AN125" i="39"/>
  <c r="AN126" i="39"/>
  <c r="AN127" i="39"/>
  <c r="AN128" i="39"/>
  <c r="AN129" i="39"/>
  <c r="AN130" i="39"/>
  <c r="AN4" i="39"/>
  <c r="AL4" i="39"/>
  <c r="AL5" i="39"/>
  <c r="AL6" i="39"/>
  <c r="AL7" i="39"/>
  <c r="AL8" i="39"/>
  <c r="AL9" i="39"/>
  <c r="AL10" i="39"/>
  <c r="AL11" i="39"/>
  <c r="AL12" i="39"/>
  <c r="AL13" i="39"/>
  <c r="AL14" i="39"/>
  <c r="AL15" i="39"/>
  <c r="AL16" i="39"/>
  <c r="AL17" i="39"/>
  <c r="AL18" i="39"/>
  <c r="AL19" i="39"/>
  <c r="AL20" i="39"/>
  <c r="AL21" i="39"/>
  <c r="AL22" i="39"/>
  <c r="AL23" i="39"/>
  <c r="AL24" i="39"/>
  <c r="AL25" i="39"/>
  <c r="AL26" i="39"/>
  <c r="AL27" i="39"/>
  <c r="AL28" i="39"/>
  <c r="AL29" i="39"/>
  <c r="AL30" i="39"/>
  <c r="AL31" i="39"/>
  <c r="AL32" i="39"/>
  <c r="AL33" i="39"/>
  <c r="AL34" i="39"/>
  <c r="AL35" i="39"/>
  <c r="AL36" i="39"/>
  <c r="AL37" i="39"/>
  <c r="AL38" i="39"/>
  <c r="AL39" i="39"/>
  <c r="AL40" i="39"/>
  <c r="AL41" i="39"/>
  <c r="AL42" i="39"/>
  <c r="AL43" i="39"/>
  <c r="AL44" i="39"/>
  <c r="AL45" i="39"/>
  <c r="AL46" i="39"/>
  <c r="AL47" i="39"/>
  <c r="AL48" i="39"/>
  <c r="AL49" i="39"/>
  <c r="AL50" i="39"/>
  <c r="AL51" i="39"/>
  <c r="AL52" i="39"/>
  <c r="AL53" i="39"/>
  <c r="AL54" i="39"/>
  <c r="AL55" i="39"/>
  <c r="AL56" i="39"/>
  <c r="AL57" i="39"/>
  <c r="AL58" i="39"/>
  <c r="AL59" i="39"/>
  <c r="AL60" i="39"/>
  <c r="AL61" i="39"/>
  <c r="AL62" i="39"/>
  <c r="AL63" i="39"/>
  <c r="AL64" i="39"/>
  <c r="AL65" i="39"/>
  <c r="AL66" i="39"/>
  <c r="AL67" i="39"/>
  <c r="AL68" i="39"/>
  <c r="AL69" i="39"/>
  <c r="AL70" i="39"/>
  <c r="AL71" i="39"/>
  <c r="AL72" i="39"/>
  <c r="AL73" i="39"/>
  <c r="AL74" i="39"/>
  <c r="AL75" i="39"/>
  <c r="AL76" i="39"/>
  <c r="AL77" i="39"/>
  <c r="AL78" i="39"/>
  <c r="AL79" i="39"/>
  <c r="AL80" i="39"/>
  <c r="AL81" i="39"/>
  <c r="AL82" i="39"/>
  <c r="AL83" i="39"/>
  <c r="AL84" i="39"/>
  <c r="AL85" i="39"/>
  <c r="AL86" i="39"/>
  <c r="AL87" i="39"/>
  <c r="AL88" i="39"/>
  <c r="AL89" i="39"/>
  <c r="AL90" i="39"/>
  <c r="AL91" i="39"/>
  <c r="AL92" i="39"/>
  <c r="AL93" i="39"/>
  <c r="AL94" i="39"/>
  <c r="AL95" i="39"/>
  <c r="AL96" i="39"/>
  <c r="AL97" i="39"/>
  <c r="AL98" i="39"/>
  <c r="AL99" i="39"/>
  <c r="AL100" i="39"/>
  <c r="AL101" i="39"/>
  <c r="AL102" i="39"/>
  <c r="AL103" i="39"/>
  <c r="AL104" i="39"/>
  <c r="AL105" i="39"/>
  <c r="AL106" i="39"/>
  <c r="AL107" i="39"/>
  <c r="AL108" i="39"/>
  <c r="AL109" i="39"/>
  <c r="AL110" i="39"/>
  <c r="AL111" i="39"/>
  <c r="AL112" i="39"/>
  <c r="AL113" i="39"/>
  <c r="AL114" i="39"/>
  <c r="AL115" i="39"/>
  <c r="AL116" i="39"/>
  <c r="AL117" i="39"/>
  <c r="AL118" i="39"/>
  <c r="AL119" i="39"/>
  <c r="AL120" i="39"/>
  <c r="AL121" i="39"/>
  <c r="AL122" i="39"/>
  <c r="AL123" i="39"/>
  <c r="AL124" i="39"/>
  <c r="AL125" i="39"/>
  <c r="AL126" i="39"/>
  <c r="AL127" i="39"/>
  <c r="AL128" i="39"/>
  <c r="AL129" i="39"/>
  <c r="AL130" i="39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4" i="39"/>
  <c r="AY5" i="16"/>
  <c r="AY6" i="16"/>
  <c r="AY7" i="16"/>
  <c r="AY8" i="16"/>
  <c r="AY9" i="16"/>
  <c r="AY10" i="16"/>
  <c r="AY11" i="16"/>
  <c r="AY12" i="16"/>
  <c r="AY13" i="16"/>
  <c r="AY14" i="16"/>
  <c r="AY15" i="16"/>
  <c r="AY16" i="16"/>
  <c r="AY17" i="16"/>
  <c r="AY18" i="16"/>
  <c r="AY19" i="16"/>
  <c r="AY20" i="16"/>
  <c r="AY21" i="16"/>
  <c r="AY22" i="16"/>
  <c r="AY23" i="16"/>
  <c r="AY24" i="16"/>
  <c r="AY25" i="16"/>
  <c r="AY26" i="16"/>
  <c r="AY27" i="16"/>
  <c r="AY28" i="16"/>
  <c r="AY29" i="16"/>
  <c r="AY30" i="16"/>
  <c r="AY31" i="16"/>
  <c r="AY32" i="16"/>
  <c r="AY33" i="16"/>
  <c r="AY34" i="16"/>
  <c r="AY35" i="16"/>
  <c r="AY36" i="16"/>
  <c r="AY37" i="16"/>
  <c r="AY38" i="16"/>
  <c r="AY39" i="16"/>
  <c r="AY40" i="16"/>
  <c r="AY41" i="16"/>
  <c r="AY42" i="16"/>
  <c r="AY43" i="16"/>
  <c r="AY44" i="16"/>
  <c r="AY45" i="16"/>
  <c r="AY46" i="16"/>
  <c r="AY47" i="16"/>
  <c r="AY48" i="16"/>
  <c r="AY49" i="16"/>
  <c r="AY50" i="16"/>
  <c r="AY51" i="16"/>
  <c r="AY52" i="16"/>
  <c r="AY53" i="16"/>
  <c r="AY54" i="16"/>
  <c r="AY55" i="16"/>
  <c r="AY56" i="16"/>
  <c r="AY57" i="16"/>
  <c r="AY58" i="16"/>
  <c r="AY59" i="16"/>
  <c r="AY60" i="16"/>
  <c r="AY61" i="16"/>
  <c r="AY62" i="16"/>
  <c r="AY63" i="16"/>
  <c r="AY64" i="16"/>
  <c r="AY65" i="16"/>
  <c r="AY66" i="16"/>
  <c r="AY67" i="16"/>
  <c r="AY68" i="16"/>
  <c r="AY69" i="16"/>
  <c r="AY70" i="16"/>
  <c r="AY71" i="16"/>
  <c r="AY72" i="16"/>
  <c r="AY73" i="16"/>
  <c r="AY74" i="16"/>
  <c r="AY75" i="16"/>
  <c r="AY76" i="16"/>
  <c r="AY77" i="16"/>
  <c r="AY78" i="16"/>
  <c r="AY79" i="16"/>
  <c r="AY80" i="16"/>
  <c r="AY81" i="16"/>
  <c r="AY82" i="16"/>
  <c r="AY83" i="16"/>
  <c r="AY84" i="16"/>
  <c r="AY85" i="16"/>
  <c r="AY86" i="16"/>
  <c r="AY87" i="16"/>
  <c r="AY88" i="16"/>
  <c r="AY89" i="16"/>
  <c r="AY90" i="16"/>
  <c r="AY91" i="16"/>
  <c r="AY92" i="16"/>
  <c r="AY93" i="16"/>
  <c r="AY94" i="16"/>
  <c r="AY95" i="16"/>
  <c r="AY96" i="16"/>
  <c r="AY97" i="16"/>
  <c r="AY98" i="16"/>
  <c r="AY99" i="16"/>
  <c r="AY100" i="16"/>
  <c r="AY101" i="16"/>
  <c r="AY102" i="16"/>
  <c r="AY103" i="16"/>
  <c r="AY104" i="16"/>
  <c r="AY105" i="16"/>
  <c r="AY106" i="16"/>
  <c r="AY107" i="16"/>
  <c r="AY108" i="16"/>
  <c r="AY109" i="16"/>
  <c r="AY110" i="16"/>
  <c r="AY111" i="16"/>
  <c r="AY112" i="16"/>
  <c r="AY113" i="16"/>
  <c r="AY114" i="16"/>
  <c r="AY115" i="16"/>
  <c r="AY116" i="16"/>
  <c r="AY117" i="16"/>
  <c r="AY118" i="16"/>
  <c r="AY119" i="16"/>
  <c r="AY120" i="16"/>
  <c r="AY121" i="16"/>
  <c r="AY122" i="16"/>
  <c r="AY123" i="16"/>
  <c r="AY124" i="16"/>
  <c r="AY125" i="16"/>
  <c r="AY126" i="16"/>
  <c r="AY127" i="16"/>
  <c r="AY128" i="16"/>
  <c r="AY129" i="16"/>
  <c r="AY130" i="16"/>
  <c r="AY131" i="16"/>
  <c r="AY132" i="16"/>
  <c r="AY133" i="16"/>
  <c r="AY134" i="16"/>
  <c r="AY135" i="16"/>
  <c r="AY136" i="16"/>
  <c r="AY137" i="16"/>
  <c r="AY138" i="16"/>
  <c r="AY139" i="16"/>
  <c r="AY140" i="16"/>
  <c r="AY141" i="16"/>
  <c r="AY142" i="16"/>
  <c r="AY143" i="16"/>
  <c r="AY144" i="16"/>
  <c r="AY145" i="16"/>
  <c r="AY146" i="16"/>
  <c r="AY147" i="16"/>
  <c r="AY148" i="16"/>
  <c r="AY149" i="16"/>
  <c r="AY150" i="16"/>
  <c r="AY151" i="16"/>
  <c r="AY152" i="16"/>
  <c r="AY153" i="16"/>
  <c r="AY154" i="16"/>
  <c r="AY155" i="16"/>
  <c r="AY156" i="16"/>
  <c r="AY157" i="16"/>
  <c r="AY158" i="16"/>
  <c r="AY159" i="16"/>
  <c r="AY160" i="16"/>
  <c r="AY161" i="16"/>
  <c r="AY162" i="16"/>
  <c r="AY163" i="16"/>
  <c r="AY164" i="16"/>
  <c r="AY165" i="16"/>
  <c r="AY166" i="16"/>
  <c r="AY167" i="16"/>
  <c r="AY168" i="16"/>
  <c r="AY169" i="16"/>
  <c r="AY170" i="16"/>
  <c r="AY171" i="16"/>
  <c r="AY172" i="16"/>
  <c r="AY173" i="16"/>
  <c r="AY174" i="16"/>
  <c r="AY175" i="16"/>
  <c r="AY176" i="16"/>
  <c r="AY177" i="16"/>
  <c r="AY178" i="16"/>
  <c r="AY179" i="16"/>
  <c r="AY180" i="16"/>
  <c r="AY181" i="16"/>
  <c r="AY182" i="16"/>
  <c r="AY183" i="16"/>
  <c r="AY184" i="16"/>
  <c r="AY185" i="16"/>
  <c r="AY186" i="16"/>
  <c r="AY187" i="16"/>
  <c r="AY188" i="16"/>
  <c r="AY189" i="16"/>
  <c r="AY190" i="16"/>
  <c r="AY191" i="16"/>
  <c r="AY192" i="16"/>
  <c r="AY193" i="16"/>
  <c r="AY194" i="16"/>
  <c r="AY195" i="16"/>
  <c r="AY196" i="16"/>
  <c r="AY197" i="16"/>
  <c r="AY198" i="16"/>
  <c r="AY199" i="16"/>
  <c r="AY200" i="16"/>
  <c r="AY201" i="16"/>
  <c r="AY202" i="16"/>
  <c r="AY203" i="16"/>
  <c r="AY204" i="16"/>
  <c r="AY205" i="16"/>
  <c r="AY206" i="16"/>
  <c r="AY207" i="16"/>
  <c r="AY208" i="16"/>
  <c r="AY209" i="16"/>
  <c r="AY210" i="16"/>
  <c r="AY211" i="16"/>
  <c r="AY212" i="16"/>
  <c r="AY213" i="16"/>
  <c r="AY214" i="16"/>
  <c r="AY215" i="16"/>
  <c r="AY216" i="16"/>
  <c r="AY217" i="16"/>
  <c r="AY218" i="16"/>
  <c r="AY219" i="16"/>
  <c r="AY220" i="16"/>
  <c r="AY221" i="16"/>
  <c r="AY222" i="16"/>
  <c r="AY4" i="16"/>
  <c r="AX5" i="16"/>
  <c r="AX6" i="16"/>
  <c r="AX7" i="16"/>
  <c r="AX8" i="16"/>
  <c r="AX9" i="16"/>
  <c r="AX10" i="16"/>
  <c r="AX11" i="16"/>
  <c r="AX12" i="16"/>
  <c r="AX13" i="16"/>
  <c r="AX14" i="16"/>
  <c r="AX15" i="16"/>
  <c r="AX16" i="16"/>
  <c r="AX17" i="16"/>
  <c r="AX18" i="16"/>
  <c r="AX19" i="16"/>
  <c r="AX20" i="16"/>
  <c r="AX21" i="16"/>
  <c r="AX22" i="16"/>
  <c r="AX23" i="16"/>
  <c r="AX24" i="16"/>
  <c r="AX25" i="16"/>
  <c r="AX26" i="16"/>
  <c r="AX27" i="16"/>
  <c r="AX28" i="16"/>
  <c r="AX29" i="16"/>
  <c r="AX30" i="16"/>
  <c r="AX31" i="16"/>
  <c r="AX32" i="16"/>
  <c r="AX33" i="16"/>
  <c r="AX34" i="16"/>
  <c r="AX35" i="16"/>
  <c r="AX36" i="16"/>
  <c r="AX37" i="16"/>
  <c r="AX38" i="16"/>
  <c r="AX39" i="16"/>
  <c r="AX40" i="16"/>
  <c r="AX41" i="16"/>
  <c r="AX42" i="16"/>
  <c r="AX43" i="16"/>
  <c r="AX44" i="16"/>
  <c r="AX45" i="16"/>
  <c r="AX46" i="16"/>
  <c r="AX47" i="16"/>
  <c r="AX48" i="16"/>
  <c r="AX49" i="16"/>
  <c r="AX50" i="16"/>
  <c r="AX51" i="16"/>
  <c r="AX52" i="16"/>
  <c r="AX53" i="16"/>
  <c r="AX54" i="16"/>
  <c r="AX55" i="16"/>
  <c r="AX56" i="16"/>
  <c r="AX57" i="16"/>
  <c r="AX58" i="16"/>
  <c r="AX59" i="16"/>
  <c r="AX60" i="16"/>
  <c r="AX61" i="16"/>
  <c r="AX62" i="16"/>
  <c r="AX63" i="16"/>
  <c r="AX64" i="16"/>
  <c r="AX65" i="16"/>
  <c r="AX66" i="16"/>
  <c r="AX67" i="16"/>
  <c r="AX68" i="16"/>
  <c r="AX69" i="16"/>
  <c r="AX70" i="16"/>
  <c r="AX71" i="16"/>
  <c r="AX72" i="16"/>
  <c r="AX73" i="16"/>
  <c r="AX74" i="16"/>
  <c r="AX75" i="16"/>
  <c r="AX76" i="16"/>
  <c r="AX77" i="16"/>
  <c r="AX78" i="16"/>
  <c r="AX79" i="16"/>
  <c r="AX80" i="16"/>
  <c r="AX81" i="16"/>
  <c r="AX82" i="16"/>
  <c r="AX83" i="16"/>
  <c r="AX84" i="16"/>
  <c r="AX85" i="16"/>
  <c r="AX86" i="16"/>
  <c r="AX87" i="16"/>
  <c r="AX88" i="16"/>
  <c r="AX89" i="16"/>
  <c r="AX90" i="16"/>
  <c r="AX91" i="16"/>
  <c r="AX92" i="16"/>
  <c r="AX93" i="16"/>
  <c r="AX94" i="16"/>
  <c r="AX95" i="16"/>
  <c r="AX96" i="16"/>
  <c r="AX97" i="16"/>
  <c r="AX98" i="16"/>
  <c r="AX99" i="16"/>
  <c r="AX100" i="16"/>
  <c r="AX101" i="16"/>
  <c r="AX102" i="16"/>
  <c r="AX103" i="16"/>
  <c r="AX104" i="16"/>
  <c r="AX105" i="16"/>
  <c r="AX106" i="16"/>
  <c r="AX107" i="16"/>
  <c r="AX108" i="16"/>
  <c r="AX109" i="16"/>
  <c r="AX110" i="16"/>
  <c r="AX111" i="16"/>
  <c r="AX112" i="16"/>
  <c r="AX113" i="16"/>
  <c r="AX114" i="16"/>
  <c r="AX115" i="16"/>
  <c r="AX116" i="16"/>
  <c r="AX117" i="16"/>
  <c r="AX118" i="16"/>
  <c r="AX119" i="16"/>
  <c r="AX120" i="16"/>
  <c r="AX121" i="16"/>
  <c r="AX122" i="16"/>
  <c r="AX123" i="16"/>
  <c r="AX124" i="16"/>
  <c r="AX125" i="16"/>
  <c r="AX126" i="16"/>
  <c r="AX127" i="16"/>
  <c r="AX128" i="16"/>
  <c r="AX129" i="16"/>
  <c r="AX130" i="16"/>
  <c r="AX131" i="16"/>
  <c r="AX132" i="16"/>
  <c r="AX133" i="16"/>
  <c r="AX134" i="16"/>
  <c r="AX135" i="16"/>
  <c r="AX136" i="16"/>
  <c r="AX137" i="16"/>
  <c r="AX138" i="16"/>
  <c r="AX139" i="16"/>
  <c r="AX140" i="16"/>
  <c r="AX141" i="16"/>
  <c r="AX142" i="16"/>
  <c r="AX143" i="16"/>
  <c r="AX144" i="16"/>
  <c r="AX145" i="16"/>
  <c r="AX146" i="16"/>
  <c r="AX147" i="16"/>
  <c r="AX148" i="16"/>
  <c r="AX149" i="16"/>
  <c r="AX150" i="16"/>
  <c r="AX151" i="16"/>
  <c r="AX152" i="16"/>
  <c r="AX153" i="16"/>
  <c r="AX154" i="16"/>
  <c r="AX155" i="16"/>
  <c r="AX156" i="16"/>
  <c r="AX157" i="16"/>
  <c r="AX158" i="16"/>
  <c r="AX159" i="16"/>
  <c r="AX160" i="16"/>
  <c r="AX161" i="16"/>
  <c r="AX162" i="16"/>
  <c r="AX163" i="16"/>
  <c r="AX164" i="16"/>
  <c r="AX165" i="16"/>
  <c r="AX166" i="16"/>
  <c r="AX167" i="16"/>
  <c r="AX168" i="16"/>
  <c r="AX169" i="16"/>
  <c r="AX170" i="16"/>
  <c r="AX171" i="16"/>
  <c r="AX172" i="16"/>
  <c r="AX173" i="16"/>
  <c r="AX174" i="16"/>
  <c r="AX175" i="16"/>
  <c r="AX176" i="16"/>
  <c r="AX177" i="16"/>
  <c r="AX178" i="16"/>
  <c r="AX179" i="16"/>
  <c r="AX180" i="16"/>
  <c r="AX181" i="16"/>
  <c r="AX182" i="16"/>
  <c r="AX183" i="16"/>
  <c r="AX184" i="16"/>
  <c r="AX185" i="16"/>
  <c r="AX186" i="16"/>
  <c r="AX187" i="16"/>
  <c r="AX188" i="16"/>
  <c r="AX189" i="16"/>
  <c r="AX190" i="16"/>
  <c r="AX191" i="16"/>
  <c r="AX192" i="16"/>
  <c r="AX193" i="16"/>
  <c r="AX194" i="16"/>
  <c r="AX195" i="16"/>
  <c r="AX196" i="16"/>
  <c r="AX197" i="16"/>
  <c r="AX198" i="16"/>
  <c r="AX199" i="16"/>
  <c r="AX200" i="16"/>
  <c r="AX201" i="16"/>
  <c r="AX202" i="16"/>
  <c r="AX203" i="16"/>
  <c r="AX204" i="16"/>
  <c r="AX205" i="16"/>
  <c r="AX206" i="16"/>
  <c r="AX207" i="16"/>
  <c r="AX208" i="16"/>
  <c r="AX209" i="16"/>
  <c r="AX210" i="16"/>
  <c r="AX211" i="16"/>
  <c r="AX212" i="16"/>
  <c r="AX213" i="16"/>
  <c r="AX214" i="16"/>
  <c r="AX215" i="16"/>
  <c r="AX216" i="16"/>
  <c r="AX217" i="16"/>
  <c r="AX218" i="16"/>
  <c r="AX219" i="16"/>
  <c r="AX220" i="16"/>
  <c r="AX221" i="16"/>
  <c r="AX222" i="16"/>
  <c r="AX4" i="16"/>
  <c r="AV4" i="16"/>
  <c r="AV5" i="16"/>
  <c r="AV6" i="16"/>
  <c r="AV7" i="16"/>
  <c r="AV8" i="16"/>
  <c r="AV9" i="16"/>
  <c r="AV10" i="16"/>
  <c r="AV11" i="16"/>
  <c r="AV12" i="16"/>
  <c r="AV13" i="16"/>
  <c r="AV14" i="16"/>
  <c r="AV15" i="16"/>
  <c r="AV16" i="16"/>
  <c r="AV17" i="16"/>
  <c r="AV18" i="16"/>
  <c r="AV19" i="16"/>
  <c r="AV20" i="16"/>
  <c r="AV21" i="16"/>
  <c r="AV22" i="16"/>
  <c r="AV23" i="16"/>
  <c r="AV24" i="16"/>
  <c r="AV25" i="16"/>
  <c r="AV26" i="16"/>
  <c r="AV27" i="16"/>
  <c r="AV28" i="16"/>
  <c r="AV29" i="16"/>
  <c r="AV30" i="16"/>
  <c r="AV31" i="16"/>
  <c r="AV32" i="16"/>
  <c r="AV33" i="16"/>
  <c r="AV34" i="16"/>
  <c r="AV35" i="16"/>
  <c r="AV36" i="16"/>
  <c r="AV37" i="16"/>
  <c r="AV38" i="16"/>
  <c r="AV39" i="16"/>
  <c r="AV40" i="16"/>
  <c r="AV41" i="16"/>
  <c r="AV42" i="16"/>
  <c r="AV43" i="16"/>
  <c r="AV44" i="16"/>
  <c r="AV45" i="16"/>
  <c r="AV46" i="16"/>
  <c r="AV47" i="16"/>
  <c r="AV48" i="16"/>
  <c r="AV49" i="16"/>
  <c r="AV50" i="16"/>
  <c r="AV51" i="16"/>
  <c r="AV52" i="16"/>
  <c r="AV53" i="16"/>
  <c r="AV54" i="16"/>
  <c r="AV55" i="16"/>
  <c r="AV56" i="16"/>
  <c r="AV57" i="16"/>
  <c r="AV58" i="16"/>
  <c r="AV59" i="16"/>
  <c r="AV60" i="16"/>
  <c r="AV61" i="16"/>
  <c r="AV62" i="16"/>
  <c r="AV63" i="16"/>
  <c r="AV64" i="16"/>
  <c r="AV65" i="16"/>
  <c r="AV66" i="16"/>
  <c r="AV67" i="16"/>
  <c r="AV68" i="16"/>
  <c r="AV69" i="16"/>
  <c r="AV70" i="16"/>
  <c r="AV71" i="16"/>
  <c r="AV72" i="16"/>
  <c r="AV73" i="16"/>
  <c r="AV74" i="16"/>
  <c r="AV75" i="16"/>
  <c r="AV76" i="16"/>
  <c r="AV77" i="16"/>
  <c r="AV78" i="16"/>
  <c r="AV79" i="16"/>
  <c r="AV80" i="16"/>
  <c r="AV81" i="16"/>
  <c r="AV82" i="16"/>
  <c r="AV83" i="16"/>
  <c r="AV84" i="16"/>
  <c r="AV85" i="16"/>
  <c r="AV86" i="16"/>
  <c r="AV87" i="16"/>
  <c r="AV88" i="16"/>
  <c r="AV89" i="16"/>
  <c r="AV90" i="16"/>
  <c r="AV91" i="16"/>
  <c r="AV92" i="16"/>
  <c r="AV93" i="16"/>
  <c r="AV94" i="16"/>
  <c r="AV95" i="16"/>
  <c r="AV96" i="16"/>
  <c r="AV97" i="16"/>
  <c r="AV98" i="16"/>
  <c r="AV99" i="16"/>
  <c r="AV100" i="16"/>
  <c r="AV101" i="16"/>
  <c r="AV102" i="16"/>
  <c r="AV103" i="16"/>
  <c r="AV104" i="16"/>
  <c r="AV105" i="16"/>
  <c r="AV106" i="16"/>
  <c r="AV107" i="16"/>
  <c r="AV108" i="16"/>
  <c r="AV109" i="16"/>
  <c r="AV110" i="16"/>
  <c r="AV111" i="16"/>
  <c r="AV112" i="16"/>
  <c r="AV113" i="16"/>
  <c r="AV114" i="16"/>
  <c r="AV115" i="16"/>
  <c r="AV116" i="16"/>
  <c r="AV117" i="16"/>
  <c r="AV118" i="16"/>
  <c r="AV119" i="16"/>
  <c r="AV120" i="16"/>
  <c r="AV121" i="16"/>
  <c r="AV122" i="16"/>
  <c r="AV123" i="16"/>
  <c r="AV124" i="16"/>
  <c r="AV125" i="16"/>
  <c r="AV126" i="16"/>
  <c r="AV127" i="16"/>
  <c r="AV128" i="16"/>
  <c r="AV129" i="16"/>
  <c r="AV130" i="16"/>
  <c r="AV131" i="16"/>
  <c r="AV132" i="16"/>
  <c r="AV133" i="16"/>
  <c r="AV134" i="16"/>
  <c r="AV135" i="16"/>
  <c r="AV136" i="16"/>
  <c r="AV137" i="16"/>
  <c r="AV138" i="16"/>
  <c r="AV139" i="16"/>
  <c r="AV140" i="16"/>
  <c r="AV141" i="16"/>
  <c r="AV142" i="16"/>
  <c r="AV143" i="16"/>
  <c r="AV144" i="16"/>
  <c r="AV145" i="16"/>
  <c r="AV146" i="16"/>
  <c r="AV147" i="16"/>
  <c r="AV148" i="16"/>
  <c r="AV149" i="16"/>
  <c r="AV150" i="16"/>
  <c r="AV151" i="16"/>
  <c r="AV152" i="16"/>
  <c r="AV153" i="16"/>
  <c r="AV154" i="16"/>
  <c r="AV155" i="16"/>
  <c r="AV156" i="16"/>
  <c r="AV157" i="16"/>
  <c r="AV158" i="16"/>
  <c r="AV159" i="16"/>
  <c r="AV160" i="16"/>
  <c r="AV161" i="16"/>
  <c r="AV162" i="16"/>
  <c r="AV163" i="16"/>
  <c r="AV164" i="16"/>
  <c r="AV165" i="16"/>
  <c r="AV166" i="16"/>
  <c r="AV167" i="16"/>
  <c r="AV168" i="16"/>
  <c r="AV169" i="16"/>
  <c r="AV170" i="16"/>
  <c r="AV171" i="16"/>
  <c r="AV172" i="16"/>
  <c r="AV173" i="16"/>
  <c r="AV174" i="16"/>
  <c r="AV175" i="16"/>
  <c r="AV176" i="16"/>
  <c r="AV177" i="16"/>
  <c r="AV178" i="16"/>
  <c r="AV179" i="16"/>
  <c r="AV180" i="16"/>
  <c r="AV181" i="16"/>
  <c r="AV182" i="16"/>
  <c r="AV183" i="16"/>
  <c r="AV184" i="16"/>
  <c r="AV185" i="16"/>
  <c r="AV186" i="16"/>
  <c r="AV187" i="16"/>
  <c r="AV188" i="16"/>
  <c r="AV189" i="16"/>
  <c r="AV190" i="16"/>
  <c r="AV191" i="16"/>
  <c r="AV192" i="16"/>
  <c r="AV193" i="16"/>
  <c r="AV194" i="16"/>
  <c r="AV195" i="16"/>
  <c r="AV196" i="16"/>
  <c r="AV197" i="16"/>
  <c r="AV198" i="16"/>
  <c r="AV199" i="16"/>
  <c r="AV200" i="16"/>
  <c r="AV201" i="16"/>
  <c r="AV202" i="16"/>
  <c r="AV203" i="16"/>
  <c r="AV204" i="16"/>
  <c r="AV205" i="16"/>
  <c r="AV206" i="16"/>
  <c r="AV207" i="16"/>
  <c r="AV208" i="16"/>
  <c r="AV209" i="16"/>
  <c r="AV210" i="16"/>
  <c r="AV211" i="16"/>
  <c r="AV212" i="16"/>
  <c r="AV213" i="16"/>
  <c r="AV214" i="16"/>
  <c r="AV215" i="16"/>
  <c r="AV216" i="16"/>
  <c r="AV217" i="16"/>
  <c r="AV218" i="16"/>
  <c r="AV219" i="16"/>
  <c r="AV220" i="16"/>
  <c r="AV221" i="16"/>
  <c r="AV222" i="16"/>
  <c r="AU5" i="16"/>
  <c r="AU6" i="16"/>
  <c r="AU7" i="16"/>
  <c r="AU8" i="16"/>
  <c r="AU9" i="16"/>
  <c r="AU10" i="16"/>
  <c r="AU11" i="16"/>
  <c r="AU12" i="16"/>
  <c r="AU13" i="16"/>
  <c r="AU14" i="16"/>
  <c r="AU15" i="16"/>
  <c r="AU16" i="16"/>
  <c r="AU17" i="16"/>
  <c r="AU18" i="16"/>
  <c r="AU19" i="16"/>
  <c r="AU20" i="16"/>
  <c r="AU21" i="16"/>
  <c r="AU22" i="16"/>
  <c r="AU23" i="16"/>
  <c r="AU24" i="16"/>
  <c r="AU25" i="16"/>
  <c r="AU26" i="16"/>
  <c r="AU27" i="16"/>
  <c r="AU28" i="16"/>
  <c r="AU29" i="16"/>
  <c r="AU30" i="16"/>
  <c r="AU31" i="16"/>
  <c r="AU32" i="16"/>
  <c r="AU33" i="16"/>
  <c r="AU34" i="16"/>
  <c r="AU35" i="16"/>
  <c r="AU36" i="16"/>
  <c r="AU37" i="16"/>
  <c r="AU38" i="16"/>
  <c r="AU39" i="16"/>
  <c r="AU40" i="16"/>
  <c r="AU41" i="16"/>
  <c r="AU42" i="16"/>
  <c r="AU43" i="16"/>
  <c r="AU44" i="16"/>
  <c r="AU45" i="16"/>
  <c r="AU46" i="16"/>
  <c r="AU47" i="16"/>
  <c r="AU48" i="16"/>
  <c r="AU49" i="16"/>
  <c r="AU50" i="16"/>
  <c r="AU51" i="16"/>
  <c r="AU52" i="16"/>
  <c r="AU53" i="16"/>
  <c r="AU54" i="16"/>
  <c r="AU55" i="16"/>
  <c r="AU56" i="16"/>
  <c r="AU57" i="16"/>
  <c r="AU58" i="16"/>
  <c r="AU59" i="16"/>
  <c r="AU60" i="16"/>
  <c r="AU61" i="16"/>
  <c r="AU62" i="16"/>
  <c r="AU63" i="16"/>
  <c r="AU64" i="16"/>
  <c r="AU65" i="16"/>
  <c r="AU66" i="16"/>
  <c r="AU67" i="16"/>
  <c r="AU68" i="16"/>
  <c r="AU69" i="16"/>
  <c r="AU70" i="16"/>
  <c r="AU71" i="16"/>
  <c r="AU72" i="16"/>
  <c r="AU73" i="16"/>
  <c r="AU74" i="16"/>
  <c r="AU75" i="16"/>
  <c r="AU76" i="16"/>
  <c r="AU77" i="16"/>
  <c r="AU78" i="16"/>
  <c r="AU79" i="16"/>
  <c r="AU80" i="16"/>
  <c r="AU81" i="16"/>
  <c r="AU82" i="16"/>
  <c r="AU83" i="16"/>
  <c r="AU84" i="16"/>
  <c r="AU85" i="16"/>
  <c r="AU86" i="16"/>
  <c r="AU87" i="16"/>
  <c r="AU88" i="16"/>
  <c r="AU89" i="16"/>
  <c r="AU90" i="16"/>
  <c r="AU91" i="16"/>
  <c r="AU92" i="16"/>
  <c r="AU93" i="16"/>
  <c r="AU94" i="16"/>
  <c r="AU95" i="16"/>
  <c r="AU96" i="16"/>
  <c r="AU97" i="16"/>
  <c r="AU98" i="16"/>
  <c r="AU99" i="16"/>
  <c r="AU100" i="16"/>
  <c r="AU101" i="16"/>
  <c r="AU102" i="16"/>
  <c r="AU103" i="16"/>
  <c r="AU104" i="16"/>
  <c r="AU105" i="16"/>
  <c r="AU106" i="16"/>
  <c r="AU107" i="16"/>
  <c r="AU108" i="16"/>
  <c r="AU109" i="16"/>
  <c r="AU110" i="16"/>
  <c r="AU111" i="16"/>
  <c r="AU112" i="16"/>
  <c r="AU113" i="16"/>
  <c r="AU114" i="16"/>
  <c r="AU115" i="16"/>
  <c r="AU116" i="16"/>
  <c r="AU117" i="16"/>
  <c r="AU118" i="16"/>
  <c r="AU119" i="16"/>
  <c r="AU120" i="16"/>
  <c r="AU121" i="16"/>
  <c r="AU122" i="16"/>
  <c r="AU123" i="16"/>
  <c r="AU124" i="16"/>
  <c r="AU125" i="16"/>
  <c r="AU126" i="16"/>
  <c r="AU127" i="16"/>
  <c r="AU128" i="16"/>
  <c r="AU129" i="16"/>
  <c r="AU130" i="16"/>
  <c r="AU131" i="16"/>
  <c r="AU132" i="16"/>
  <c r="AU133" i="16"/>
  <c r="AU134" i="16"/>
  <c r="AU135" i="16"/>
  <c r="AU136" i="16"/>
  <c r="AU137" i="16"/>
  <c r="AU138" i="16"/>
  <c r="AU139" i="16"/>
  <c r="AU140" i="16"/>
  <c r="AU141" i="16"/>
  <c r="AU142" i="16"/>
  <c r="AU143" i="16"/>
  <c r="AU144" i="16"/>
  <c r="AU145" i="16"/>
  <c r="AU146" i="16"/>
  <c r="AU147" i="16"/>
  <c r="AU148" i="16"/>
  <c r="AU149" i="16"/>
  <c r="AU150" i="16"/>
  <c r="AU151" i="16"/>
  <c r="AU152" i="16"/>
  <c r="AU153" i="16"/>
  <c r="AU154" i="16"/>
  <c r="AU155" i="16"/>
  <c r="AU156" i="16"/>
  <c r="AU157" i="16"/>
  <c r="AU158" i="16"/>
  <c r="AU159" i="16"/>
  <c r="AU160" i="16"/>
  <c r="AU161" i="16"/>
  <c r="AU162" i="16"/>
  <c r="AU163" i="16"/>
  <c r="AU164" i="16"/>
  <c r="AU165" i="16"/>
  <c r="AU166" i="16"/>
  <c r="AU167" i="16"/>
  <c r="AU168" i="16"/>
  <c r="AU169" i="16"/>
  <c r="AU170" i="16"/>
  <c r="AU171" i="16"/>
  <c r="AU172" i="16"/>
  <c r="AU173" i="16"/>
  <c r="AU174" i="16"/>
  <c r="AU175" i="16"/>
  <c r="AU176" i="16"/>
  <c r="AU177" i="16"/>
  <c r="AU178" i="16"/>
  <c r="AU179" i="16"/>
  <c r="AU180" i="16"/>
  <c r="AU181" i="16"/>
  <c r="AU182" i="16"/>
  <c r="AU183" i="16"/>
  <c r="AU184" i="16"/>
  <c r="AU185" i="16"/>
  <c r="AU186" i="16"/>
  <c r="AU187" i="16"/>
  <c r="AU188" i="16"/>
  <c r="AU189" i="16"/>
  <c r="AU190" i="16"/>
  <c r="AU191" i="16"/>
  <c r="AU192" i="16"/>
  <c r="AU193" i="16"/>
  <c r="AU194" i="16"/>
  <c r="AU195" i="16"/>
  <c r="AU196" i="16"/>
  <c r="AU197" i="16"/>
  <c r="AU198" i="16"/>
  <c r="AU199" i="16"/>
  <c r="AU200" i="16"/>
  <c r="AU201" i="16"/>
  <c r="AU202" i="16"/>
  <c r="AU203" i="16"/>
  <c r="AU204" i="16"/>
  <c r="AU205" i="16"/>
  <c r="AU206" i="16"/>
  <c r="AU207" i="16"/>
  <c r="AU208" i="16"/>
  <c r="AU209" i="16"/>
  <c r="AU210" i="16"/>
  <c r="AU211" i="16"/>
  <c r="AU212" i="16"/>
  <c r="AU213" i="16"/>
  <c r="AU214" i="16"/>
  <c r="AU215" i="16"/>
  <c r="AU216" i="16"/>
  <c r="AU217" i="16"/>
  <c r="AU218" i="16"/>
  <c r="AU219" i="16"/>
  <c r="AU220" i="16"/>
  <c r="AU221" i="16"/>
  <c r="AU222" i="16"/>
  <c r="AU4" i="16"/>
  <c r="AF5" i="15"/>
  <c r="AF6" i="15"/>
  <c r="AF7" i="15"/>
  <c r="AF8" i="15"/>
  <c r="AF9" i="15"/>
  <c r="AF10" i="15"/>
  <c r="AF11" i="15"/>
  <c r="AF12" i="15"/>
  <c r="AF13" i="15"/>
  <c r="AF14" i="15"/>
  <c r="AF15" i="15"/>
  <c r="AF16" i="15"/>
  <c r="AF17" i="15"/>
  <c r="AF18" i="15"/>
  <c r="AF19" i="15"/>
  <c r="AF20" i="15"/>
  <c r="AF21" i="15"/>
  <c r="AF22" i="15"/>
  <c r="AF23" i="15"/>
  <c r="AF24" i="15"/>
  <c r="AF25" i="15"/>
  <c r="AF26" i="15"/>
  <c r="AF27" i="15"/>
  <c r="AF28" i="15"/>
  <c r="AF29" i="15"/>
  <c r="AF30" i="15"/>
  <c r="AF31" i="15"/>
  <c r="AF32" i="15"/>
  <c r="AF33" i="15"/>
  <c r="AF34" i="15"/>
  <c r="AF35" i="15"/>
  <c r="AF36" i="15"/>
  <c r="AF37" i="15"/>
  <c r="AF38" i="15"/>
  <c r="AF39" i="15"/>
  <c r="AF40" i="15"/>
  <c r="AF41" i="15"/>
  <c r="AF42" i="15"/>
  <c r="AF43" i="15"/>
  <c r="AF44" i="15"/>
  <c r="AF45" i="15"/>
  <c r="AF46" i="15"/>
  <c r="AF47" i="15"/>
  <c r="AF48" i="15"/>
  <c r="AF49" i="15"/>
  <c r="AF50" i="15"/>
  <c r="AF51" i="15"/>
  <c r="AF52" i="15"/>
  <c r="AF53" i="15"/>
  <c r="AF54" i="15"/>
  <c r="AF55" i="15"/>
  <c r="AF56" i="15"/>
  <c r="AF57" i="15"/>
  <c r="AF58" i="15"/>
  <c r="AF59" i="15"/>
  <c r="AF60" i="15"/>
  <c r="AF61" i="15"/>
  <c r="AF62" i="15"/>
  <c r="AF63" i="15"/>
  <c r="AF64" i="15"/>
  <c r="AF65" i="15"/>
  <c r="AF66" i="15"/>
  <c r="AF67" i="15"/>
  <c r="AF68" i="15"/>
  <c r="AF69" i="15"/>
  <c r="AF70" i="15"/>
  <c r="AF71" i="15"/>
  <c r="AF72" i="15"/>
  <c r="AF73" i="15"/>
  <c r="AF74" i="15"/>
  <c r="AF75" i="15"/>
  <c r="AF76" i="15"/>
  <c r="AF77" i="15"/>
  <c r="AF78" i="15"/>
  <c r="AF79" i="15"/>
  <c r="AF80" i="15"/>
  <c r="AF81" i="15"/>
  <c r="AF82" i="15"/>
  <c r="AF83" i="15"/>
  <c r="AF84" i="15"/>
  <c r="AF85" i="15"/>
  <c r="AF86" i="15"/>
  <c r="AE5" i="15"/>
  <c r="AE6" i="15"/>
  <c r="AE7" i="15"/>
  <c r="AE8" i="15"/>
  <c r="AE9" i="15"/>
  <c r="AE10" i="15"/>
  <c r="AE11" i="15"/>
  <c r="AE12" i="15"/>
  <c r="AE13" i="15"/>
  <c r="AE14" i="15"/>
  <c r="AE15" i="15"/>
  <c r="AE16" i="15"/>
  <c r="AE17" i="15"/>
  <c r="AE18" i="15"/>
  <c r="AE19" i="15"/>
  <c r="AE20" i="15"/>
  <c r="AE21" i="15"/>
  <c r="AE22" i="15"/>
  <c r="AE23" i="15"/>
  <c r="AE24" i="15"/>
  <c r="AE25" i="15"/>
  <c r="AE26" i="15"/>
  <c r="AE27" i="15"/>
  <c r="AE28" i="15"/>
  <c r="AE29" i="15"/>
  <c r="AE30" i="15"/>
  <c r="AE31" i="15"/>
  <c r="AE32" i="15"/>
  <c r="AE33" i="15"/>
  <c r="AE34" i="15"/>
  <c r="AE35" i="15"/>
  <c r="AE36" i="15"/>
  <c r="AE37" i="15"/>
  <c r="AE38" i="15"/>
  <c r="AE39" i="15"/>
  <c r="AE40" i="15"/>
  <c r="AE41" i="15"/>
  <c r="AE42" i="15"/>
  <c r="AE43" i="15"/>
  <c r="AE44" i="15"/>
  <c r="AE45" i="15"/>
  <c r="AE46" i="15"/>
  <c r="AE47" i="15"/>
  <c r="AE48" i="15"/>
  <c r="AE49" i="15"/>
  <c r="AE50" i="15"/>
  <c r="AE51" i="15"/>
  <c r="AE52" i="15"/>
  <c r="AE53" i="15"/>
  <c r="AE54" i="15"/>
  <c r="AE55" i="15"/>
  <c r="AE56" i="15"/>
  <c r="AE57" i="15"/>
  <c r="AE58" i="15"/>
  <c r="AE59" i="15"/>
  <c r="AE60" i="15"/>
  <c r="AE61" i="15"/>
  <c r="AE62" i="15"/>
  <c r="AE63" i="15"/>
  <c r="AE64" i="15"/>
  <c r="AE65" i="15"/>
  <c r="AE66" i="15"/>
  <c r="AE67" i="15"/>
  <c r="AE68" i="15"/>
  <c r="AE69" i="15"/>
  <c r="AE70" i="15"/>
  <c r="AE71" i="15"/>
  <c r="AE72" i="15"/>
  <c r="AE73" i="15"/>
  <c r="AE74" i="15"/>
  <c r="AE75" i="15"/>
  <c r="AE76" i="15"/>
  <c r="AE77" i="15"/>
  <c r="AE78" i="15"/>
  <c r="AE79" i="15"/>
  <c r="AE80" i="15"/>
  <c r="AE81" i="15"/>
  <c r="AE82" i="15"/>
  <c r="AE83" i="15"/>
  <c r="AE84" i="15"/>
  <c r="AE85" i="15"/>
  <c r="AE86" i="15"/>
  <c r="AD5" i="15"/>
  <c r="AD6" i="15"/>
  <c r="AD7" i="15"/>
  <c r="AD8" i="15"/>
  <c r="AD9" i="15"/>
  <c r="AD10" i="15"/>
  <c r="AD11" i="15"/>
  <c r="AD12" i="15"/>
  <c r="AD13" i="15"/>
  <c r="AD14" i="15"/>
  <c r="AD15" i="15"/>
  <c r="AD16" i="15"/>
  <c r="AD17" i="15"/>
  <c r="AD18" i="15"/>
  <c r="AD19" i="15"/>
  <c r="AD20" i="15"/>
  <c r="AD21" i="15"/>
  <c r="AD22" i="15"/>
  <c r="AD23" i="15"/>
  <c r="AD24" i="15"/>
  <c r="AD25" i="15"/>
  <c r="AD26" i="15"/>
  <c r="AD27" i="15"/>
  <c r="AD28" i="15"/>
  <c r="AD29" i="15"/>
  <c r="AD30" i="15"/>
  <c r="AD31" i="15"/>
  <c r="AD32" i="15"/>
  <c r="AD33" i="15"/>
  <c r="AD34" i="15"/>
  <c r="AD35" i="15"/>
  <c r="AD36" i="15"/>
  <c r="AD37" i="15"/>
  <c r="AD38" i="15"/>
  <c r="AD39" i="15"/>
  <c r="AD40" i="15"/>
  <c r="AD41" i="15"/>
  <c r="AD42" i="15"/>
  <c r="AD43" i="15"/>
  <c r="AD44" i="15"/>
  <c r="AD45" i="15"/>
  <c r="AD46" i="15"/>
  <c r="AD47" i="15"/>
  <c r="AD48" i="15"/>
  <c r="AD49" i="15"/>
  <c r="AD50" i="15"/>
  <c r="AD51" i="15"/>
  <c r="AD52" i="15"/>
  <c r="AD53" i="15"/>
  <c r="AD54" i="15"/>
  <c r="AD55" i="15"/>
  <c r="AD56" i="15"/>
  <c r="AD57" i="15"/>
  <c r="AD58" i="15"/>
  <c r="AD59" i="15"/>
  <c r="AD60" i="15"/>
  <c r="AD61" i="15"/>
  <c r="AD62" i="15"/>
  <c r="AD63" i="15"/>
  <c r="AD64" i="15"/>
  <c r="AD65" i="15"/>
  <c r="AD66" i="15"/>
  <c r="AD67" i="15"/>
  <c r="AD68" i="15"/>
  <c r="AD69" i="15"/>
  <c r="AD70" i="15"/>
  <c r="AD71" i="15"/>
  <c r="AD72" i="15"/>
  <c r="AD73" i="15"/>
  <c r="AD74" i="15"/>
  <c r="AD75" i="15"/>
  <c r="AD76" i="15"/>
  <c r="AD77" i="15"/>
  <c r="AD78" i="15"/>
  <c r="AD79" i="15"/>
  <c r="AD80" i="15"/>
  <c r="AD81" i="15"/>
  <c r="AD82" i="15"/>
  <c r="AD83" i="15"/>
  <c r="AD84" i="15"/>
  <c r="AD85" i="15"/>
  <c r="AD86" i="15"/>
  <c r="AC5" i="15"/>
  <c r="AC6" i="15"/>
  <c r="AC7" i="15"/>
  <c r="AC8" i="15"/>
  <c r="AC9" i="15"/>
  <c r="AC10" i="15"/>
  <c r="AC11" i="15"/>
  <c r="AC12" i="15"/>
  <c r="AC13" i="15"/>
  <c r="AC14" i="15"/>
  <c r="AC15" i="15"/>
  <c r="AC16" i="15"/>
  <c r="AC17" i="15"/>
  <c r="AC18" i="15"/>
  <c r="AC19" i="15"/>
  <c r="AC20" i="15"/>
  <c r="AC21" i="15"/>
  <c r="AC22" i="15"/>
  <c r="AC23" i="15"/>
  <c r="AC24" i="15"/>
  <c r="AC25" i="15"/>
  <c r="AC26" i="15"/>
  <c r="AC27" i="15"/>
  <c r="AC28" i="15"/>
  <c r="AC29" i="15"/>
  <c r="AC30" i="15"/>
  <c r="AC31" i="15"/>
  <c r="AC32" i="15"/>
  <c r="AC33" i="15"/>
  <c r="AC34" i="15"/>
  <c r="AC35" i="15"/>
  <c r="AC36" i="15"/>
  <c r="AC37" i="15"/>
  <c r="AC38" i="15"/>
  <c r="AC39" i="15"/>
  <c r="AC40" i="15"/>
  <c r="AC41" i="15"/>
  <c r="AC42" i="15"/>
  <c r="AC43" i="15"/>
  <c r="AC44" i="15"/>
  <c r="AC45" i="15"/>
  <c r="AC46" i="15"/>
  <c r="AC47" i="15"/>
  <c r="AC48" i="15"/>
  <c r="AC49" i="15"/>
  <c r="AC50" i="15"/>
  <c r="AC51" i="15"/>
  <c r="AC52" i="15"/>
  <c r="AC53" i="15"/>
  <c r="AC54" i="15"/>
  <c r="AC55" i="15"/>
  <c r="AC56" i="15"/>
  <c r="AC57" i="15"/>
  <c r="AC58" i="15"/>
  <c r="AC59" i="15"/>
  <c r="AC60" i="15"/>
  <c r="AC61" i="15"/>
  <c r="AC62" i="15"/>
  <c r="AC63" i="15"/>
  <c r="AC64" i="15"/>
  <c r="AC65" i="15"/>
  <c r="AC66" i="15"/>
  <c r="AC67" i="15"/>
  <c r="AC68" i="15"/>
  <c r="AC69" i="15"/>
  <c r="AC70" i="15"/>
  <c r="AC71" i="15"/>
  <c r="AC72" i="15"/>
  <c r="AC73" i="15"/>
  <c r="AC74" i="15"/>
  <c r="AC75" i="15"/>
  <c r="AC76" i="15"/>
  <c r="AC77" i="15"/>
  <c r="AC78" i="15"/>
  <c r="AC79" i="15"/>
  <c r="AC80" i="15"/>
  <c r="AC81" i="15"/>
  <c r="AC82" i="15"/>
  <c r="AC83" i="15"/>
  <c r="AC84" i="15"/>
  <c r="AC85" i="15"/>
  <c r="AC86" i="15"/>
  <c r="AB5" i="15"/>
  <c r="AB6" i="15"/>
  <c r="AB7" i="15"/>
  <c r="AB8" i="15"/>
  <c r="AB9" i="15"/>
  <c r="AB10" i="15"/>
  <c r="AB11" i="15"/>
  <c r="AB12" i="15"/>
  <c r="AB13" i="15"/>
  <c r="AB14" i="15"/>
  <c r="AB15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30" i="15"/>
  <c r="AB31" i="15"/>
  <c r="AB32" i="15"/>
  <c r="AB33" i="15"/>
  <c r="AB34" i="15"/>
  <c r="AB35" i="15"/>
  <c r="AB36" i="15"/>
  <c r="AB37" i="15"/>
  <c r="AB38" i="15"/>
  <c r="AB39" i="15"/>
  <c r="AB40" i="15"/>
  <c r="AB41" i="15"/>
  <c r="AB42" i="15"/>
  <c r="AB43" i="15"/>
  <c r="AB44" i="15"/>
  <c r="AB45" i="15"/>
  <c r="AB46" i="15"/>
  <c r="AB47" i="15"/>
  <c r="AB48" i="15"/>
  <c r="AB49" i="15"/>
  <c r="AB50" i="15"/>
  <c r="AB51" i="15"/>
  <c r="AB52" i="15"/>
  <c r="AB53" i="15"/>
  <c r="AB54" i="15"/>
  <c r="AB55" i="15"/>
  <c r="AB56" i="15"/>
  <c r="AB57" i="15"/>
  <c r="AB58" i="15"/>
  <c r="AB59" i="15"/>
  <c r="AB60" i="15"/>
  <c r="AB61" i="15"/>
  <c r="AB62" i="15"/>
  <c r="AB63" i="15"/>
  <c r="AB64" i="15"/>
  <c r="AB65" i="15"/>
  <c r="AB66" i="15"/>
  <c r="AB67" i="15"/>
  <c r="AB68" i="15"/>
  <c r="AB69" i="15"/>
  <c r="AB70" i="15"/>
  <c r="AB71" i="15"/>
  <c r="AB72" i="15"/>
  <c r="AB73" i="15"/>
  <c r="AB74" i="15"/>
  <c r="AB75" i="15"/>
  <c r="AB76" i="15"/>
  <c r="AB77" i="15"/>
  <c r="AB78" i="15"/>
  <c r="AB79" i="15"/>
  <c r="AB80" i="15"/>
  <c r="AB81" i="15"/>
  <c r="AB82" i="15"/>
  <c r="AB83" i="15"/>
  <c r="AB84" i="15"/>
  <c r="AB85" i="15"/>
  <c r="AB86" i="15"/>
  <c r="AF4" i="15"/>
  <c r="AE4" i="15"/>
  <c r="AC4" i="15"/>
  <c r="AB4" i="15"/>
  <c r="AL3" i="39" l="1"/>
  <c r="AK3" i="39"/>
  <c r="AG3" i="19"/>
  <c r="AF3" i="19"/>
  <c r="AE3" i="19"/>
  <c r="AI5" i="19"/>
  <c r="AI6" i="19"/>
  <c r="AI7" i="19"/>
  <c r="AI8" i="19"/>
  <c r="AI9" i="19"/>
  <c r="AI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71" i="19"/>
  <c r="AI4" i="19"/>
  <c r="AH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19"/>
  <c r="AH29" i="19"/>
  <c r="AH30" i="19"/>
  <c r="AH31" i="19"/>
  <c r="AH32" i="19"/>
  <c r="AH33" i="19"/>
  <c r="AH34" i="19"/>
  <c r="AH35" i="19"/>
  <c r="AH36" i="19"/>
  <c r="AH37" i="19"/>
  <c r="AH38" i="19"/>
  <c r="AH39" i="19"/>
  <c r="AH40" i="19"/>
  <c r="AH41" i="19"/>
  <c r="AH42" i="19"/>
  <c r="AH43" i="19"/>
  <c r="AH44" i="19"/>
  <c r="AH45" i="19"/>
  <c r="AH46" i="19"/>
  <c r="AH47" i="19"/>
  <c r="AH48" i="19"/>
  <c r="AH49" i="19"/>
  <c r="AH50" i="19"/>
  <c r="AH51" i="19"/>
  <c r="AH52" i="19"/>
  <c r="AH53" i="19"/>
  <c r="AH54" i="19"/>
  <c r="AH55" i="19"/>
  <c r="AH56" i="19"/>
  <c r="AH57" i="19"/>
  <c r="AH58" i="19"/>
  <c r="AH59" i="19"/>
  <c r="AH60" i="19"/>
  <c r="AH61" i="19"/>
  <c r="AH62" i="19"/>
  <c r="AH63" i="19"/>
  <c r="AH64" i="19"/>
  <c r="AH65" i="19"/>
  <c r="AH66" i="19"/>
  <c r="AH67" i="19"/>
  <c r="AH68" i="19"/>
  <c r="AH69" i="19"/>
  <c r="AH70" i="19"/>
  <c r="AH71" i="19"/>
  <c r="AH4" i="19"/>
  <c r="AG4" i="19"/>
  <c r="AF5" i="19"/>
  <c r="AF6" i="19"/>
  <c r="AF7" i="19"/>
  <c r="AF8" i="19"/>
  <c r="AF9" i="19"/>
  <c r="AF10" i="19"/>
  <c r="AF11" i="19"/>
  <c r="AF12" i="19"/>
  <c r="AF13" i="19"/>
  <c r="AF14" i="19"/>
  <c r="AF15" i="19"/>
  <c r="AF16" i="19"/>
  <c r="AF17" i="19"/>
  <c r="AF18" i="19"/>
  <c r="AF19" i="19"/>
  <c r="AF20" i="19"/>
  <c r="AF21" i="19"/>
  <c r="AF22" i="19"/>
  <c r="AF23" i="19"/>
  <c r="AF24" i="19"/>
  <c r="AF25" i="19"/>
  <c r="AF26" i="19"/>
  <c r="AF27" i="19"/>
  <c r="AF28" i="19"/>
  <c r="AF29" i="19"/>
  <c r="AF30" i="19"/>
  <c r="AF31" i="19"/>
  <c r="AF32" i="19"/>
  <c r="AF33" i="19"/>
  <c r="AF34" i="19"/>
  <c r="AF35" i="19"/>
  <c r="AF36" i="19"/>
  <c r="AF37" i="19"/>
  <c r="AF38" i="19"/>
  <c r="AF39" i="19"/>
  <c r="AF40" i="19"/>
  <c r="AF41" i="19"/>
  <c r="AF42" i="19"/>
  <c r="AF43" i="19"/>
  <c r="AF44" i="19"/>
  <c r="AF45" i="19"/>
  <c r="AF46" i="19"/>
  <c r="AF47" i="19"/>
  <c r="AF48" i="19"/>
  <c r="AF49" i="19"/>
  <c r="AF50" i="19"/>
  <c r="AF51" i="19"/>
  <c r="AF52" i="19"/>
  <c r="AF53" i="19"/>
  <c r="AF54" i="19"/>
  <c r="AF55" i="19"/>
  <c r="AF56" i="19"/>
  <c r="AF57" i="19"/>
  <c r="AF58" i="19"/>
  <c r="AF59" i="19"/>
  <c r="AF60" i="19"/>
  <c r="AF61" i="19"/>
  <c r="AF62" i="19"/>
  <c r="AF63" i="19"/>
  <c r="AF64" i="19"/>
  <c r="AF65" i="19"/>
  <c r="AF66" i="19"/>
  <c r="AF67" i="19"/>
  <c r="AF68" i="19"/>
  <c r="AF69" i="19"/>
  <c r="AF70" i="19"/>
  <c r="AF71" i="19"/>
  <c r="AF4" i="19"/>
  <c r="AE5" i="19"/>
  <c r="AE6" i="19"/>
  <c r="AE7" i="19"/>
  <c r="AE8" i="19"/>
  <c r="AE9" i="19"/>
  <c r="AE10" i="19"/>
  <c r="AE11" i="19"/>
  <c r="AE12" i="19"/>
  <c r="AE13" i="19"/>
  <c r="AE14" i="19"/>
  <c r="AE15" i="19"/>
  <c r="AE16" i="19"/>
  <c r="AE17" i="19"/>
  <c r="AE18" i="19"/>
  <c r="AE19" i="19"/>
  <c r="AE20" i="19"/>
  <c r="AE21" i="19"/>
  <c r="AE22" i="19"/>
  <c r="AE23" i="19"/>
  <c r="AE24" i="19"/>
  <c r="AE25" i="19"/>
  <c r="AE26" i="19"/>
  <c r="AE27" i="19"/>
  <c r="AE28" i="19"/>
  <c r="AE29" i="19"/>
  <c r="AE30" i="19"/>
  <c r="AE31" i="19"/>
  <c r="AE32" i="19"/>
  <c r="AE33" i="19"/>
  <c r="AE34" i="19"/>
  <c r="AE35" i="19"/>
  <c r="AE36" i="19"/>
  <c r="AE37" i="19"/>
  <c r="AE38" i="19"/>
  <c r="AE39" i="19"/>
  <c r="AE40" i="19"/>
  <c r="AE41" i="19"/>
  <c r="AE42" i="19"/>
  <c r="AE43" i="19"/>
  <c r="AE44" i="19"/>
  <c r="AE45" i="19"/>
  <c r="AE46" i="19"/>
  <c r="AE47" i="19"/>
  <c r="AE48" i="19"/>
  <c r="AE49" i="19"/>
  <c r="AE50" i="19"/>
  <c r="AE51" i="19"/>
  <c r="AE52" i="19"/>
  <c r="AE53" i="19"/>
  <c r="AE54" i="19"/>
  <c r="AE55" i="19"/>
  <c r="AE56" i="19"/>
  <c r="AE57" i="19"/>
  <c r="AE58" i="19"/>
  <c r="AE59" i="19"/>
  <c r="AE60" i="19"/>
  <c r="AE61" i="19"/>
  <c r="AE62" i="19"/>
  <c r="AE63" i="19"/>
  <c r="AE64" i="19"/>
  <c r="AE65" i="19"/>
  <c r="AE66" i="19"/>
  <c r="AE67" i="19"/>
  <c r="AE68" i="19"/>
  <c r="AE69" i="19"/>
  <c r="AE70" i="19"/>
  <c r="AE71" i="19"/>
  <c r="AE4" i="19"/>
  <c r="J62" i="61" l="1"/>
  <c r="AJ5" i="32"/>
  <c r="AJ6" i="32"/>
  <c r="AJ7" i="32"/>
  <c r="AJ8" i="32"/>
  <c r="AJ9" i="32"/>
  <c r="AJ10" i="32"/>
  <c r="AJ11" i="32"/>
  <c r="AJ12" i="32"/>
  <c r="AJ13" i="32"/>
  <c r="AJ14" i="32"/>
  <c r="AJ15" i="32"/>
  <c r="AJ16" i="32"/>
  <c r="AJ17" i="32"/>
  <c r="AJ18" i="32"/>
  <c r="AJ19" i="32"/>
  <c r="AJ20" i="32"/>
  <c r="AJ21" i="32"/>
  <c r="AJ22" i="32"/>
  <c r="AJ23" i="32"/>
  <c r="AJ24" i="32"/>
  <c r="AJ25" i="32"/>
  <c r="AJ26" i="32"/>
  <c r="AJ27" i="32"/>
  <c r="AJ28" i="32"/>
  <c r="AJ29" i="32"/>
  <c r="AJ30" i="32"/>
  <c r="AJ31" i="32"/>
  <c r="AJ32" i="32"/>
  <c r="AJ33" i="32"/>
  <c r="AJ34" i="32"/>
  <c r="AJ35" i="32"/>
  <c r="AJ36" i="32"/>
  <c r="AJ37" i="32"/>
  <c r="AJ38" i="32"/>
  <c r="AJ39" i="32"/>
  <c r="AJ40" i="32"/>
  <c r="AJ41" i="32"/>
  <c r="AJ42" i="32"/>
  <c r="AJ43" i="32"/>
  <c r="AJ44" i="32"/>
  <c r="AJ45" i="32"/>
  <c r="AJ46" i="32"/>
  <c r="AJ47" i="32"/>
  <c r="AJ48" i="32"/>
  <c r="AJ49" i="32"/>
  <c r="AJ50" i="32"/>
  <c r="AJ51" i="32"/>
  <c r="AJ52" i="32"/>
  <c r="AJ53" i="32"/>
  <c r="AJ54" i="32"/>
  <c r="AJ55" i="32"/>
  <c r="AJ56" i="32"/>
  <c r="AJ57" i="32"/>
  <c r="AJ58" i="32"/>
  <c r="AJ59" i="32"/>
  <c r="AJ60" i="32"/>
  <c r="AJ61" i="32"/>
  <c r="AJ62" i="32"/>
  <c r="AJ63" i="32"/>
  <c r="AJ64" i="32"/>
  <c r="AJ65" i="32"/>
  <c r="AJ66" i="32"/>
  <c r="AJ67" i="32"/>
  <c r="AJ68" i="32"/>
  <c r="AJ69" i="32"/>
  <c r="AJ70" i="32"/>
  <c r="AJ71" i="32"/>
  <c r="AJ72" i="32"/>
  <c r="AJ73" i="32"/>
  <c r="AJ74" i="32"/>
  <c r="AJ75" i="32"/>
  <c r="AJ76" i="32"/>
  <c r="AJ77" i="32"/>
  <c r="AJ78" i="32"/>
  <c r="AJ79" i="32"/>
  <c r="AJ80" i="32"/>
  <c r="AJ81" i="32"/>
  <c r="AJ82" i="32"/>
  <c r="AJ83" i="32"/>
  <c r="AJ84" i="32"/>
  <c r="AJ85" i="32"/>
  <c r="AJ86" i="32"/>
  <c r="AJ87" i="32"/>
  <c r="AJ88" i="32"/>
  <c r="AJ89" i="32"/>
  <c r="AJ90" i="32"/>
  <c r="AJ92" i="32"/>
  <c r="AJ93" i="32"/>
  <c r="AJ94" i="32"/>
  <c r="AJ95" i="32"/>
  <c r="AJ96" i="32"/>
  <c r="AJ97" i="32"/>
  <c r="AJ98" i="32"/>
  <c r="AJ99" i="32"/>
  <c r="AJ100" i="32"/>
  <c r="AJ101" i="32"/>
  <c r="AJ102" i="32"/>
  <c r="AJ103" i="32"/>
  <c r="AJ104" i="32"/>
  <c r="AJ105" i="32"/>
  <c r="AJ106" i="32"/>
  <c r="AJ107" i="32"/>
  <c r="AJ108" i="32"/>
  <c r="AJ109" i="32"/>
  <c r="AJ110" i="32"/>
  <c r="AJ111" i="32"/>
  <c r="AJ112" i="32"/>
  <c r="AJ113" i="32"/>
  <c r="AJ114" i="32"/>
  <c r="AJ115" i="32"/>
  <c r="AJ116" i="32"/>
  <c r="AJ117" i="32"/>
  <c r="AJ118" i="32"/>
  <c r="AJ119" i="32"/>
  <c r="AJ120" i="32"/>
  <c r="AJ121" i="32"/>
  <c r="AJ122" i="32"/>
  <c r="AJ123" i="32"/>
  <c r="AJ124" i="32"/>
  <c r="AJ125" i="32"/>
  <c r="AJ126" i="32"/>
  <c r="AJ127" i="32"/>
  <c r="AJ128" i="32"/>
  <c r="AJ129" i="32"/>
  <c r="AJ130" i="32"/>
  <c r="AJ131" i="32"/>
  <c r="AJ132" i="32"/>
  <c r="AJ133" i="32"/>
  <c r="AJ134" i="32"/>
  <c r="AJ135" i="32"/>
  <c r="AJ136" i="32"/>
  <c r="AJ137" i="32"/>
  <c r="AJ138" i="32"/>
  <c r="AJ139" i="32"/>
  <c r="AJ140" i="32"/>
  <c r="AJ141" i="32"/>
  <c r="AJ142" i="32"/>
  <c r="AJ143" i="32"/>
  <c r="AJ144" i="32"/>
  <c r="AJ145" i="32"/>
  <c r="AJ146" i="32"/>
  <c r="AJ147" i="32"/>
  <c r="AJ148" i="32"/>
  <c r="AJ149" i="32"/>
  <c r="AJ150" i="32"/>
  <c r="AJ151" i="32"/>
  <c r="AJ152" i="32"/>
  <c r="AJ153" i="32"/>
  <c r="AJ154" i="32"/>
  <c r="AJ155" i="32"/>
  <c r="AJ156" i="32"/>
  <c r="AJ157" i="32"/>
  <c r="AJ158" i="32"/>
  <c r="AJ159" i="32"/>
  <c r="AJ160" i="32"/>
  <c r="AJ161" i="32"/>
  <c r="AJ162" i="32"/>
  <c r="AJ163" i="32"/>
  <c r="AJ164" i="32"/>
  <c r="AJ165" i="32"/>
  <c r="AJ166" i="32"/>
  <c r="AJ167" i="32"/>
  <c r="AJ168" i="32"/>
  <c r="AJ169" i="32"/>
  <c r="AJ170" i="32"/>
  <c r="AJ171" i="32"/>
  <c r="AJ172" i="32"/>
  <c r="AJ173" i="32"/>
  <c r="AJ174" i="32"/>
  <c r="AJ175" i="32"/>
  <c r="AJ176" i="32"/>
  <c r="AJ177" i="32"/>
  <c r="AJ178" i="32"/>
  <c r="AJ179" i="32"/>
  <c r="AJ180" i="32"/>
  <c r="AJ181" i="32"/>
  <c r="AJ182" i="32"/>
  <c r="AJ183" i="32"/>
  <c r="AJ184" i="32"/>
  <c r="AJ185" i="32"/>
  <c r="AJ186" i="32"/>
  <c r="AJ187" i="32"/>
  <c r="AJ188" i="32"/>
  <c r="AJ189" i="32"/>
  <c r="AJ190" i="32"/>
  <c r="AJ191" i="32"/>
  <c r="AJ192" i="32"/>
  <c r="AJ91" i="32" l="1"/>
  <c r="AJ59" i="19"/>
  <c r="AG59" i="19"/>
  <c r="J77" i="61"/>
  <c r="J78" i="61"/>
  <c r="J79" i="61"/>
  <c r="J80" i="61"/>
  <c r="J76" i="61"/>
  <c r="J69" i="61"/>
  <c r="J70" i="61"/>
  <c r="J71" i="61"/>
  <c r="J72" i="61"/>
  <c r="J73" i="61"/>
  <c r="J68" i="61"/>
  <c r="M65" i="61"/>
  <c r="L65" i="61"/>
  <c r="K65" i="61"/>
  <c r="J65" i="61"/>
  <c r="D6" i="83" l="1"/>
  <c r="D7" i="83"/>
  <c r="D8" i="83"/>
  <c r="D9" i="83"/>
  <c r="D10" i="83"/>
  <c r="D11" i="83"/>
  <c r="D5" i="83"/>
  <c r="AH10" i="34" l="1"/>
  <c r="AH18" i="34"/>
  <c r="AH26" i="34"/>
  <c r="AH34" i="34"/>
  <c r="AH42" i="34"/>
  <c r="AH50" i="34"/>
  <c r="AH58" i="34"/>
  <c r="AH66" i="34"/>
  <c r="AH74" i="34"/>
  <c r="AH82" i="34"/>
  <c r="AH4" i="34"/>
  <c r="AH79" i="34" l="1"/>
  <c r="AH71" i="34"/>
  <c r="AH63" i="34"/>
  <c r="AH55" i="34"/>
  <c r="AH47" i="34"/>
  <c r="AH39" i="34"/>
  <c r="AH31" i="34"/>
  <c r="AH23" i="34"/>
  <c r="AH15" i="34"/>
  <c r="AH7" i="34"/>
  <c r="AH84" i="34"/>
  <c r="AH76" i="34"/>
  <c r="AH68" i="34"/>
  <c r="AH60" i="34"/>
  <c r="AH52" i="34"/>
  <c r="AH44" i="34"/>
  <c r="AH36" i="34"/>
  <c r="AH28" i="34"/>
  <c r="AH20" i="34"/>
  <c r="AH12" i="34"/>
  <c r="AH83" i="34"/>
  <c r="AH75" i="34"/>
  <c r="AH67" i="34"/>
  <c r="AH59" i="34"/>
  <c r="AH51" i="34"/>
  <c r="AH43" i="34"/>
  <c r="AH35" i="34"/>
  <c r="AH27" i="34"/>
  <c r="AH19" i="34"/>
  <c r="AH11" i="34"/>
  <c r="AH86" i="34"/>
  <c r="AH70" i="34"/>
  <c r="AH54" i="34"/>
  <c r="AH38" i="34"/>
  <c r="AH22" i="34"/>
  <c r="AH14" i="34"/>
  <c r="AH85" i="34"/>
  <c r="AH77" i="34"/>
  <c r="AH69" i="34"/>
  <c r="AH61" i="34"/>
  <c r="AH53" i="34"/>
  <c r="AH45" i="34"/>
  <c r="AH37" i="34"/>
  <c r="AH29" i="34"/>
  <c r="AH21" i="34"/>
  <c r="AH13" i="34"/>
  <c r="AH5" i="34"/>
  <c r="AH78" i="34"/>
  <c r="AH62" i="34"/>
  <c r="AH46" i="34"/>
  <c r="AH30" i="34"/>
  <c r="AH6" i="34"/>
  <c r="AH81" i="34"/>
  <c r="AH73" i="34"/>
  <c r="AH65" i="34"/>
  <c r="AH57" i="34"/>
  <c r="AH49" i="34"/>
  <c r="AH41" i="34"/>
  <c r="AH33" i="34"/>
  <c r="AH25" i="34"/>
  <c r="AH17" i="34"/>
  <c r="AH9" i="34"/>
  <c r="AH80" i="34"/>
  <c r="AH72" i="34"/>
  <c r="AH64" i="34"/>
  <c r="AH56" i="34"/>
  <c r="AH48" i="34"/>
  <c r="AH40" i="34"/>
  <c r="AH32" i="34"/>
  <c r="AH24" i="34"/>
  <c r="AH16" i="34"/>
  <c r="AH8" i="34"/>
  <c r="AI3" i="32"/>
  <c r="J852" i="61"/>
  <c r="AD4" i="15" l="1"/>
  <c r="AD3" i="15" s="1"/>
  <c r="M68" i="61" l="1"/>
  <c r="M69" i="61"/>
  <c r="M70" i="61"/>
  <c r="M71" i="61"/>
  <c r="M72" i="61"/>
  <c r="M73" i="61"/>
  <c r="M76" i="61"/>
  <c r="M77" i="61"/>
  <c r="M78" i="61"/>
  <c r="M79" i="61"/>
  <c r="M80" i="61"/>
  <c r="L68" i="61"/>
  <c r="L69" i="61"/>
  <c r="L70" i="61"/>
  <c r="L71" i="61"/>
  <c r="L72" i="61"/>
  <c r="L73" i="61"/>
  <c r="L76" i="61"/>
  <c r="L77" i="61"/>
  <c r="L78" i="61"/>
  <c r="L79" i="61"/>
  <c r="L80" i="61"/>
  <c r="AG5" i="19"/>
  <c r="J851" i="61" l="1"/>
  <c r="AB3" i="15" l="1"/>
  <c r="AK3" i="30"/>
  <c r="O433" i="61"/>
  <c r="H419" i="61"/>
  <c r="H416" i="61"/>
  <c r="H236" i="61"/>
  <c r="H426" i="61"/>
  <c r="J243" i="61"/>
  <c r="P236" i="61"/>
  <c r="P419" i="61"/>
  <c r="J418" i="61"/>
  <c r="J419" i="61" s="1"/>
  <c r="AJ6" i="30" l="1"/>
  <c r="AJ8" i="30"/>
  <c r="AJ9" i="30"/>
  <c r="AJ12" i="30"/>
  <c r="AJ14" i="30"/>
  <c r="AJ16" i="30"/>
  <c r="AJ20" i="30"/>
  <c r="AJ22" i="30"/>
  <c r="AJ24" i="30"/>
  <c r="AJ25" i="30"/>
  <c r="AJ28" i="30"/>
  <c r="AJ30" i="30"/>
  <c r="AJ32" i="30"/>
  <c r="AJ36" i="30"/>
  <c r="AJ38" i="30"/>
  <c r="AJ40" i="30"/>
  <c r="AJ41" i="30"/>
  <c r="AJ44" i="30"/>
  <c r="AJ46" i="30"/>
  <c r="AJ48" i="30"/>
  <c r="AJ52" i="30"/>
  <c r="AJ54" i="30"/>
  <c r="AJ56" i="30"/>
  <c r="AJ57" i="30"/>
  <c r="AJ60" i="30"/>
  <c r="AJ62" i="30"/>
  <c r="AJ64" i="30"/>
  <c r="AJ68" i="30"/>
  <c r="AJ70" i="30"/>
  <c r="AJ72" i="30"/>
  <c r="AJ73" i="30"/>
  <c r="AJ76" i="30"/>
  <c r="AJ78" i="30"/>
  <c r="AJ80" i="30"/>
  <c r="AJ84" i="30"/>
  <c r="AJ86" i="30"/>
  <c r="AJ88" i="30"/>
  <c r="AJ89" i="30"/>
  <c r="AJ92" i="30"/>
  <c r="AJ94" i="30"/>
  <c r="AJ96" i="30"/>
  <c r="AJ100" i="30"/>
  <c r="AJ102" i="30"/>
  <c r="AJ104" i="30"/>
  <c r="AJ105" i="30"/>
  <c r="AJ108" i="30"/>
  <c r="AJ110" i="30"/>
  <c r="AJ112" i="30"/>
  <c r="AJ116" i="30"/>
  <c r="AJ118" i="30"/>
  <c r="AJ120" i="30"/>
  <c r="AJ121" i="30"/>
  <c r="AJ124" i="30"/>
  <c r="AJ126" i="30"/>
  <c r="AJ128" i="30"/>
  <c r="AJ132" i="30"/>
  <c r="AJ134" i="30"/>
  <c r="AJ136" i="30"/>
  <c r="AJ137" i="30"/>
  <c r="AJ140" i="30"/>
  <c r="AJ142" i="30"/>
  <c r="AJ144" i="30"/>
  <c r="AJ148" i="30"/>
  <c r="AJ150" i="30"/>
  <c r="AJ152" i="30"/>
  <c r="AJ153" i="30"/>
  <c r="AM5" i="39"/>
  <c r="AM16" i="39"/>
  <c r="AM19" i="39"/>
  <c r="AM20" i="39"/>
  <c r="AM21" i="39"/>
  <c r="AM32" i="39"/>
  <c r="AM35" i="39"/>
  <c r="AM36" i="39"/>
  <c r="AM37" i="39"/>
  <c r="AM48" i="39"/>
  <c r="AM51" i="39"/>
  <c r="AM52" i="39"/>
  <c r="AM53" i="39"/>
  <c r="AM64" i="39"/>
  <c r="AM67" i="39"/>
  <c r="AM68" i="39"/>
  <c r="AM69" i="39"/>
  <c r="AM80" i="39"/>
  <c r="AM83" i="39"/>
  <c r="AM84" i="39"/>
  <c r="AM85" i="39"/>
  <c r="AM96" i="39"/>
  <c r="AM99" i="39"/>
  <c r="AM100" i="39"/>
  <c r="AM101" i="39"/>
  <c r="AM112" i="39"/>
  <c r="AM115" i="39"/>
  <c r="AM116" i="39"/>
  <c r="AM117" i="39"/>
  <c r="AM128" i="39"/>
  <c r="AM4" i="39"/>
  <c r="AM7" i="39"/>
  <c r="AM8" i="39"/>
  <c r="AM10" i="39"/>
  <c r="AM11" i="39"/>
  <c r="AM12" i="39"/>
  <c r="AM13" i="39"/>
  <c r="AM15" i="39"/>
  <c r="AM18" i="39"/>
  <c r="AM23" i="39"/>
  <c r="AM24" i="39"/>
  <c r="AM26" i="39"/>
  <c r="AM27" i="39"/>
  <c r="AM28" i="39"/>
  <c r="AM29" i="39"/>
  <c r="AM31" i="39"/>
  <c r="AM34" i="39"/>
  <c r="AM39" i="39"/>
  <c r="AM40" i="39"/>
  <c r="AM42" i="39"/>
  <c r="AM43" i="39"/>
  <c r="AM44" i="39"/>
  <c r="AM45" i="39"/>
  <c r="AM47" i="39"/>
  <c r="AM50" i="39"/>
  <c r="AM55" i="39"/>
  <c r="AM56" i="39"/>
  <c r="AM58" i="39"/>
  <c r="AM59" i="39"/>
  <c r="AM60" i="39"/>
  <c r="AM61" i="39"/>
  <c r="AM63" i="39"/>
  <c r="AM66" i="39"/>
  <c r="AM71" i="39"/>
  <c r="AM72" i="39"/>
  <c r="AM74" i="39"/>
  <c r="AM75" i="39"/>
  <c r="AM76" i="39"/>
  <c r="AM77" i="39"/>
  <c r="AM79" i="39"/>
  <c r="AM82" i="39"/>
  <c r="AM87" i="39"/>
  <c r="AM88" i="39"/>
  <c r="AM90" i="39"/>
  <c r="AM91" i="39"/>
  <c r="AM92" i="39"/>
  <c r="AM93" i="39"/>
  <c r="AM95" i="39"/>
  <c r="AM98" i="39"/>
  <c r="AM103" i="39"/>
  <c r="AM104" i="39"/>
  <c r="AM106" i="39"/>
  <c r="AM107" i="39"/>
  <c r="AM108" i="39"/>
  <c r="AM109" i="39"/>
  <c r="AM111" i="39"/>
  <c r="AM114" i="39"/>
  <c r="AM119" i="39"/>
  <c r="AM120" i="39"/>
  <c r="AM122" i="39"/>
  <c r="AM123" i="39"/>
  <c r="AM124" i="39"/>
  <c r="AM125" i="39"/>
  <c r="AM127" i="39"/>
  <c r="AM130" i="39"/>
  <c r="M418" i="61"/>
  <c r="M419" i="61" s="1"/>
  <c r="L418" i="61"/>
  <c r="AW11" i="16"/>
  <c r="AW19" i="16"/>
  <c r="AW27" i="16"/>
  <c r="AW35" i="16"/>
  <c r="AW43" i="16"/>
  <c r="AW51" i="16"/>
  <c r="AW59" i="16"/>
  <c r="AW67" i="16"/>
  <c r="AW75" i="16"/>
  <c r="AW83" i="16"/>
  <c r="AW87" i="16"/>
  <c r="AW91" i="16"/>
  <c r="AW99" i="16"/>
  <c r="AW107" i="16"/>
  <c r="AW115" i="16"/>
  <c r="AW123" i="16"/>
  <c r="AW131" i="16"/>
  <c r="AW139" i="16"/>
  <c r="AW147" i="16"/>
  <c r="AW155" i="16"/>
  <c r="AW163" i="16"/>
  <c r="AW171" i="16"/>
  <c r="AW179" i="16"/>
  <c r="AW187" i="16"/>
  <c r="AW195" i="16"/>
  <c r="AW203" i="16"/>
  <c r="AW211" i="16"/>
  <c r="AW219" i="16"/>
  <c r="AM110" i="39" l="1"/>
  <c r="AM78" i="39"/>
  <c r="AM54" i="39"/>
  <c r="AM30" i="39"/>
  <c r="AM126" i="39"/>
  <c r="AM94" i="39"/>
  <c r="AM70" i="39"/>
  <c r="AM46" i="39"/>
  <c r="AM22" i="39"/>
  <c r="AM129" i="39"/>
  <c r="AM121" i="39"/>
  <c r="AM113" i="39"/>
  <c r="AM105" i="39"/>
  <c r="AM97" i="39"/>
  <c r="AM89" i="39"/>
  <c r="AM81" i="39"/>
  <c r="AM73" i="39"/>
  <c r="AM65" i="39"/>
  <c r="AM57" i="39"/>
  <c r="AM49" i="39"/>
  <c r="AM41" i="39"/>
  <c r="AM33" i="39"/>
  <c r="AM25" i="39"/>
  <c r="AM17" i="39"/>
  <c r="AM9" i="39"/>
  <c r="AM118" i="39"/>
  <c r="AM102" i="39"/>
  <c r="AM86" i="39"/>
  <c r="AM62" i="39"/>
  <c r="AM38" i="39"/>
  <c r="AM14" i="39"/>
  <c r="AW103" i="16"/>
  <c r="AW218" i="16"/>
  <c r="AW210" i="16"/>
  <c r="AW194" i="16"/>
  <c r="AW178" i="16"/>
  <c r="AW154" i="16"/>
  <c r="AW138" i="16"/>
  <c r="AW122" i="16"/>
  <c r="AW106" i="16"/>
  <c r="AW90" i="16"/>
  <c r="AW74" i="16"/>
  <c r="AW58" i="16"/>
  <c r="AW42" i="16"/>
  <c r="AW26" i="16"/>
  <c r="AW10" i="16"/>
  <c r="AW202" i="16"/>
  <c r="AW186" i="16"/>
  <c r="AW170" i="16"/>
  <c r="AW162" i="16"/>
  <c r="AW146" i="16"/>
  <c r="AW130" i="16"/>
  <c r="AW114" i="16"/>
  <c r="AW98" i="16"/>
  <c r="AW82" i="16"/>
  <c r="AW66" i="16"/>
  <c r="K418" i="61" s="1"/>
  <c r="K419" i="61" s="1"/>
  <c r="AW50" i="16"/>
  <c r="AW34" i="16"/>
  <c r="AW18" i="16"/>
  <c r="AW167" i="16"/>
  <c r="AW151" i="16"/>
  <c r="AW23" i="16"/>
  <c r="AJ145" i="30"/>
  <c r="AJ129" i="30"/>
  <c r="AJ113" i="30"/>
  <c r="AJ97" i="30"/>
  <c r="AJ81" i="30"/>
  <c r="AJ65" i="30"/>
  <c r="AJ49" i="30"/>
  <c r="AJ33" i="30"/>
  <c r="AJ17" i="30"/>
  <c r="AJ149" i="30"/>
  <c r="AJ141" i="30"/>
  <c r="AJ133" i="30"/>
  <c r="AJ125" i="30"/>
  <c r="AJ117" i="30"/>
  <c r="AJ109" i="30"/>
  <c r="AJ101" i="30"/>
  <c r="AJ93" i="30"/>
  <c r="AJ85" i="30"/>
  <c r="AJ77" i="30"/>
  <c r="AJ69" i="30"/>
  <c r="AJ61" i="30"/>
  <c r="AJ53" i="30"/>
  <c r="AJ45" i="30"/>
  <c r="AJ37" i="30"/>
  <c r="AJ29" i="30"/>
  <c r="AJ21" i="30"/>
  <c r="AJ13" i="30"/>
  <c r="AJ5" i="30"/>
  <c r="AJ139" i="30"/>
  <c r="AJ115" i="30"/>
  <c r="AJ83" i="30"/>
  <c r="AJ59" i="30"/>
  <c r="AJ35" i="30"/>
  <c r="AJ11" i="30"/>
  <c r="AJ154" i="30"/>
  <c r="AJ146" i="30"/>
  <c r="AJ138" i="30"/>
  <c r="AJ130" i="30"/>
  <c r="AJ122" i="30"/>
  <c r="AJ114" i="30"/>
  <c r="AJ106" i="30"/>
  <c r="AJ98" i="30"/>
  <c r="AJ90" i="30"/>
  <c r="AJ82" i="30"/>
  <c r="AJ74" i="30"/>
  <c r="AJ66" i="30"/>
  <c r="AJ58" i="30"/>
  <c r="AJ50" i="30"/>
  <c r="AJ42" i="30"/>
  <c r="AJ34" i="30"/>
  <c r="AJ26" i="30"/>
  <c r="AJ18" i="30"/>
  <c r="AJ10" i="30"/>
  <c r="AJ147" i="30"/>
  <c r="AJ131" i="30"/>
  <c r="AJ107" i="30"/>
  <c r="AJ91" i="30"/>
  <c r="AJ67" i="30"/>
  <c r="AJ43" i="30"/>
  <c r="AJ27" i="30"/>
  <c r="AJ151" i="30"/>
  <c r="AJ143" i="30"/>
  <c r="AJ135" i="30"/>
  <c r="AJ127" i="30"/>
  <c r="AJ119" i="30"/>
  <c r="AJ111" i="30"/>
  <c r="AJ103" i="30"/>
  <c r="AJ95" i="30"/>
  <c r="AJ87" i="30"/>
  <c r="AJ79" i="30"/>
  <c r="AJ71" i="30"/>
  <c r="AJ63" i="30"/>
  <c r="AJ55" i="30"/>
  <c r="AJ47" i="30"/>
  <c r="AJ39" i="30"/>
  <c r="AJ31" i="30"/>
  <c r="AJ23" i="30"/>
  <c r="AJ15" i="30"/>
  <c r="AJ7" i="30"/>
  <c r="AJ4" i="30"/>
  <c r="AJ123" i="30"/>
  <c r="AJ99" i="30"/>
  <c r="AJ75" i="30"/>
  <c r="AJ51" i="30"/>
  <c r="AJ19" i="30"/>
  <c r="AW214" i="16"/>
  <c r="AW134" i="16"/>
  <c r="AW70" i="16"/>
  <c r="AW198" i="16"/>
  <c r="AW118" i="16"/>
  <c r="AW182" i="16"/>
  <c r="AW54" i="16"/>
  <c r="AW6" i="16"/>
  <c r="AW215" i="16"/>
  <c r="AW39" i="16"/>
  <c r="AW166" i="16"/>
  <c r="AW150" i="16"/>
  <c r="AW102" i="16"/>
  <c r="AW86" i="16"/>
  <c r="AW38" i="16"/>
  <c r="AW22" i="16"/>
  <c r="AW209" i="16"/>
  <c r="AW185" i="16"/>
  <c r="AW169" i="16"/>
  <c r="AW153" i="16"/>
  <c r="AW137" i="16"/>
  <c r="AW129" i="16"/>
  <c r="AW121" i="16"/>
  <c r="AW113" i="16"/>
  <c r="AW97" i="16"/>
  <c r="AW89" i="16"/>
  <c r="AW73" i="16"/>
  <c r="AW57" i="16"/>
  <c r="AW41" i="16"/>
  <c r="AW25" i="16"/>
  <c r="AW9" i="16"/>
  <c r="AW216" i="16"/>
  <c r="AW208" i="16"/>
  <c r="AW200" i="16"/>
  <c r="AW192" i="16"/>
  <c r="AW184" i="16"/>
  <c r="AW176" i="16"/>
  <c r="AW168" i="16"/>
  <c r="AW160" i="16"/>
  <c r="AW152" i="16"/>
  <c r="AW144" i="16"/>
  <c r="AW136" i="16"/>
  <c r="AW128" i="16"/>
  <c r="AW120" i="16"/>
  <c r="AW112" i="16"/>
  <c r="AW104" i="16"/>
  <c r="AW96" i="16"/>
  <c r="AW88" i="16"/>
  <c r="AW80" i="16"/>
  <c r="AW72" i="16"/>
  <c r="AW64" i="16"/>
  <c r="AW56" i="16"/>
  <c r="AW48" i="16"/>
  <c r="AW40" i="16"/>
  <c r="AW32" i="16"/>
  <c r="AW24" i="16"/>
  <c r="AW16" i="16"/>
  <c r="AW8" i="16"/>
  <c r="AW217" i="16"/>
  <c r="AW201" i="16"/>
  <c r="AW193" i="16"/>
  <c r="AW177" i="16"/>
  <c r="AW161" i="16"/>
  <c r="AW145" i="16"/>
  <c r="AW105" i="16"/>
  <c r="AW81" i="16"/>
  <c r="AW65" i="16"/>
  <c r="AW49" i="16"/>
  <c r="AW33" i="16"/>
  <c r="AW17" i="16"/>
  <c r="AW199" i="16"/>
  <c r="AW183" i="16"/>
  <c r="AW135" i="16"/>
  <c r="AW119" i="16"/>
  <c r="AW71" i="16"/>
  <c r="AW55" i="16"/>
  <c r="AW7" i="16"/>
  <c r="AM6" i="39"/>
  <c r="R418" i="61"/>
  <c r="L419" i="61"/>
  <c r="Q418" i="61"/>
  <c r="AW222" i="16"/>
  <c r="AW206" i="16"/>
  <c r="AW158" i="16"/>
  <c r="AW142" i="16"/>
  <c r="AW126" i="16"/>
  <c r="AW110" i="16"/>
  <c r="AW62" i="16"/>
  <c r="AW46" i="16"/>
  <c r="AW30" i="16"/>
  <c r="AW14" i="16"/>
  <c r="AW221" i="16"/>
  <c r="AW213" i="16"/>
  <c r="AW205" i="16"/>
  <c r="AW197" i="16"/>
  <c r="AW189" i="16"/>
  <c r="AW181" i="16"/>
  <c r="AW173" i="16"/>
  <c r="AW165" i="16"/>
  <c r="AW157" i="16"/>
  <c r="AW149" i="16"/>
  <c r="AW141" i="16"/>
  <c r="AW133" i="16"/>
  <c r="AW125" i="16"/>
  <c r="AW117" i="16"/>
  <c r="AW109" i="16"/>
  <c r="AW101" i="16"/>
  <c r="AW93" i="16"/>
  <c r="AW85" i="16"/>
  <c r="AW77" i="16"/>
  <c r="AW69" i="16"/>
  <c r="AW61" i="16"/>
  <c r="AW53" i="16"/>
  <c r="AW45" i="16"/>
  <c r="AW37" i="16"/>
  <c r="AW29" i="16"/>
  <c r="AW21" i="16"/>
  <c r="AW13" i="16"/>
  <c r="AW5" i="16"/>
  <c r="AW190" i="16"/>
  <c r="AW174" i="16"/>
  <c r="AW94" i="16"/>
  <c r="AW78" i="16"/>
  <c r="AW220" i="16"/>
  <c r="AW212" i="16"/>
  <c r="AW204" i="16"/>
  <c r="AW196" i="16"/>
  <c r="AW188" i="16"/>
  <c r="AW180" i="16"/>
  <c r="AW172" i="16"/>
  <c r="AW164" i="16"/>
  <c r="AW156" i="16"/>
  <c r="AW148" i="16"/>
  <c r="AW140" i="16"/>
  <c r="AW132" i="16"/>
  <c r="AW124" i="16"/>
  <c r="AW116" i="16"/>
  <c r="AW108" i="16"/>
  <c r="AW100" i="16"/>
  <c r="AW92" i="16"/>
  <c r="AW84" i="16"/>
  <c r="AW76" i="16"/>
  <c r="AW68" i="16"/>
  <c r="AW60" i="16"/>
  <c r="AW52" i="16"/>
  <c r="AW44" i="16"/>
  <c r="AW36" i="16"/>
  <c r="AW28" i="16"/>
  <c r="AW20" i="16"/>
  <c r="AW12" i="16"/>
  <c r="AW4" i="16"/>
  <c r="AW207" i="16"/>
  <c r="AW191" i="16"/>
  <c r="AW175" i="16"/>
  <c r="AW159" i="16"/>
  <c r="AW143" i="16"/>
  <c r="AW127" i="16"/>
  <c r="AW111" i="16"/>
  <c r="AW95" i="16"/>
  <c r="AW79" i="16"/>
  <c r="AW63" i="16"/>
  <c r="AW47" i="16"/>
  <c r="AW31" i="16"/>
  <c r="AW15" i="16"/>
  <c r="AH3" i="30"/>
  <c r="AF3" i="34"/>
  <c r="AC3" i="15"/>
  <c r="J679" i="61"/>
  <c r="J680" i="61"/>
  <c r="J681" i="61"/>
  <c r="J682" i="61"/>
  <c r="J678" i="61"/>
  <c r="J671" i="61"/>
  <c r="J672" i="61"/>
  <c r="J673" i="61"/>
  <c r="J674" i="61"/>
  <c r="J675" i="61"/>
  <c r="J670" i="61"/>
  <c r="J662" i="61"/>
  <c r="J663" i="61"/>
  <c r="J664" i="61"/>
  <c r="J665" i="61"/>
  <c r="J666" i="61"/>
  <c r="J667" i="61"/>
  <c r="J661" i="61"/>
  <c r="J657" i="61"/>
  <c r="J658" i="61"/>
  <c r="J656" i="61"/>
  <c r="J650" i="61"/>
  <c r="J651" i="61"/>
  <c r="J652" i="61"/>
  <c r="J653" i="61"/>
  <c r="J642" i="61"/>
  <c r="J643" i="61"/>
  <c r="J644" i="61"/>
  <c r="J645" i="61"/>
  <c r="J646" i="61"/>
  <c r="J641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38" i="61"/>
  <c r="J624" i="61"/>
  <c r="J613" i="61"/>
  <c r="J614" i="61"/>
  <c r="J615" i="61"/>
  <c r="J616" i="61"/>
  <c r="J617" i="61"/>
  <c r="J618" i="61"/>
  <c r="J619" i="61"/>
  <c r="J620" i="61"/>
  <c r="J621" i="61"/>
  <c r="J612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609" i="61"/>
  <c r="J593" i="61"/>
  <c r="J610" i="61" l="1"/>
  <c r="G36" i="11"/>
  <c r="H36" i="11" s="1"/>
  <c r="F36" i="11"/>
  <c r="H24" i="11"/>
  <c r="F20" i="11"/>
  <c r="B18" i="11"/>
  <c r="J15" i="11"/>
  <c r="D14" i="11"/>
  <c r="L12" i="11"/>
  <c r="AJ4" i="32" l="1"/>
  <c r="AU3" i="16" l="1"/>
  <c r="AJ3" i="34"/>
  <c r="AG23" i="19"/>
  <c r="AG30" i="19"/>
  <c r="AG31" i="19"/>
  <c r="AG38" i="19"/>
  <c r="AG39" i="19"/>
  <c r="AG46" i="19"/>
  <c r="AG47" i="19"/>
  <c r="AG54" i="19"/>
  <c r="AG55" i="19"/>
  <c r="K61" i="61" s="1"/>
  <c r="AG63" i="19"/>
  <c r="K71" i="61" s="1"/>
  <c r="AG64" i="19"/>
  <c r="K72" i="61" s="1"/>
  <c r="AG71" i="19"/>
  <c r="AG25" i="19"/>
  <c r="AG33" i="19"/>
  <c r="AG41" i="19"/>
  <c r="AG49" i="19"/>
  <c r="AG57" i="19"/>
  <c r="AG66" i="19"/>
  <c r="K76" i="61" s="1"/>
  <c r="AG45" i="19" l="1"/>
  <c r="AG37" i="19"/>
  <c r="AG29" i="19"/>
  <c r="AG48" i="19"/>
  <c r="AG69" i="19"/>
  <c r="K79" i="61" s="1"/>
  <c r="AG61" i="19"/>
  <c r="K69" i="61" s="1"/>
  <c r="AG52" i="19"/>
  <c r="AG44" i="19"/>
  <c r="AG36" i="19"/>
  <c r="AG28" i="19"/>
  <c r="AG65" i="19"/>
  <c r="K73" i="61" s="1"/>
  <c r="AG56" i="19"/>
  <c r="K62" i="61" s="1"/>
  <c r="AG40" i="19"/>
  <c r="AG32" i="19"/>
  <c r="AG24" i="19"/>
  <c r="AG68" i="19"/>
  <c r="K78" i="61" s="1"/>
  <c r="AG60" i="19"/>
  <c r="K68" i="61" s="1"/>
  <c r="AG51" i="19"/>
  <c r="AG43" i="19"/>
  <c r="AG35" i="19"/>
  <c r="AG27" i="19"/>
  <c r="AG70" i="19"/>
  <c r="K80" i="61" s="1"/>
  <c r="AG62" i="19"/>
  <c r="K70" i="61" s="1"/>
  <c r="AG53" i="19"/>
  <c r="AG67" i="19"/>
  <c r="K77" i="61" s="1"/>
  <c r="AG58" i="19"/>
  <c r="AG50" i="19"/>
  <c r="AG42" i="19"/>
  <c r="AG34" i="19"/>
  <c r="AG26" i="19"/>
  <c r="C16" i="83"/>
  <c r="F12" i="83"/>
  <c r="G12" i="83" s="1"/>
  <c r="C12" i="83"/>
  <c r="G11" i="83"/>
  <c r="D20" i="83" s="1"/>
  <c r="E11" i="83"/>
  <c r="C20" i="83" s="1"/>
  <c r="G10" i="83"/>
  <c r="D19" i="83" s="1"/>
  <c r="E10" i="83"/>
  <c r="C19" i="83" s="1"/>
  <c r="G9" i="83"/>
  <c r="D18" i="83" s="1"/>
  <c r="E9" i="83"/>
  <c r="C18" i="83" s="1"/>
  <c r="G8" i="83"/>
  <c r="D17" i="83" s="1"/>
  <c r="E8" i="83"/>
  <c r="C17" i="83" s="1"/>
  <c r="G7" i="83"/>
  <c r="D16" i="83" s="1"/>
  <c r="E7" i="83"/>
  <c r="G6" i="83"/>
  <c r="D15" i="83" s="1"/>
  <c r="G5" i="83"/>
  <c r="D14" i="83" s="1"/>
  <c r="E5" i="83"/>
  <c r="C14" i="83" s="1"/>
  <c r="D21" i="83" l="1"/>
  <c r="D12" i="83"/>
  <c r="E12" i="83" s="1"/>
  <c r="E6" i="83"/>
  <c r="C15" i="83" s="1"/>
  <c r="C21" i="83" l="1"/>
  <c r="J1063" i="61" l="1"/>
  <c r="J1064" i="61"/>
  <c r="J1065" i="61"/>
  <c r="J1056" i="61"/>
  <c r="J1057" i="61"/>
  <c r="J1058" i="61"/>
  <c r="J1059" i="61"/>
  <c r="J1043" i="61"/>
  <c r="J1044" i="61"/>
  <c r="J1045" i="61"/>
  <c r="J1046" i="61"/>
  <c r="J1047" i="61"/>
  <c r="J1048" i="61"/>
  <c r="J1049" i="61"/>
  <c r="J1050" i="61"/>
  <c r="J1051" i="61"/>
  <c r="J1052" i="61"/>
  <c r="J1032" i="61"/>
  <c r="J1033" i="61"/>
  <c r="J1034" i="61"/>
  <c r="J1035" i="61"/>
  <c r="J1036" i="61"/>
  <c r="J1037" i="61"/>
  <c r="J1038" i="61"/>
  <c r="J1039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1028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1008" i="61"/>
  <c r="J979" i="61"/>
  <c r="J980" i="61"/>
  <c r="J981" i="61"/>
  <c r="J982" i="61"/>
  <c r="J983" i="61"/>
  <c r="J984" i="61"/>
  <c r="J985" i="61"/>
  <c r="J986" i="61"/>
  <c r="J987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75" i="61"/>
  <c r="J951" i="61"/>
  <c r="J952" i="61"/>
  <c r="J953" i="61"/>
  <c r="J954" i="61"/>
  <c r="J955" i="61"/>
  <c r="J956" i="61"/>
  <c r="J957" i="61"/>
  <c r="J958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47" i="61"/>
  <c r="J921" i="61"/>
  <c r="J922" i="61"/>
  <c r="J923" i="61"/>
  <c r="J924" i="61"/>
  <c r="J925" i="61"/>
  <c r="J926" i="61"/>
  <c r="J927" i="61"/>
  <c r="J928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917" i="61"/>
  <c r="J882" i="61"/>
  <c r="J883" i="61"/>
  <c r="J884" i="61"/>
  <c r="J885" i="61"/>
  <c r="J886" i="61"/>
  <c r="J887" i="61"/>
  <c r="J888" i="61"/>
  <c r="J873" i="61"/>
  <c r="J874" i="61"/>
  <c r="J875" i="61"/>
  <c r="J876" i="61"/>
  <c r="J877" i="61"/>
  <c r="J878" i="61"/>
  <c r="J865" i="61"/>
  <c r="J866" i="61"/>
  <c r="J867" i="61"/>
  <c r="J868" i="61"/>
  <c r="J869" i="61"/>
  <c r="J858" i="61"/>
  <c r="J859" i="61"/>
  <c r="J860" i="61"/>
  <c r="J861" i="61"/>
  <c r="J853" i="61"/>
  <c r="J854" i="61"/>
  <c r="J846" i="61"/>
  <c r="J847" i="61"/>
  <c r="J848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42" i="61"/>
  <c r="J811" i="61"/>
  <c r="J812" i="61"/>
  <c r="J813" i="61"/>
  <c r="J814" i="61"/>
  <c r="J815" i="61"/>
  <c r="J816" i="61"/>
  <c r="J817" i="61"/>
  <c r="J818" i="61"/>
  <c r="J819" i="61"/>
  <c r="J820" i="61"/>
  <c r="J799" i="61"/>
  <c r="J800" i="61"/>
  <c r="J801" i="61"/>
  <c r="J802" i="61"/>
  <c r="J803" i="61"/>
  <c r="J804" i="61"/>
  <c r="J805" i="61"/>
  <c r="J806" i="61"/>
  <c r="J807" i="61"/>
  <c r="J791" i="61"/>
  <c r="J792" i="61"/>
  <c r="J793" i="61"/>
  <c r="J794" i="61"/>
  <c r="J795" i="61"/>
  <c r="J771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87" i="61"/>
  <c r="J765" i="61"/>
  <c r="J766" i="61"/>
  <c r="J767" i="61"/>
  <c r="J754" i="61"/>
  <c r="J755" i="61"/>
  <c r="J756" i="61"/>
  <c r="J757" i="61"/>
  <c r="J758" i="61"/>
  <c r="J759" i="61"/>
  <c r="J760" i="61"/>
  <c r="J761" i="61"/>
  <c r="J745" i="61"/>
  <c r="J746" i="61"/>
  <c r="J747" i="61"/>
  <c r="J748" i="61"/>
  <c r="J749" i="61"/>
  <c r="J750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41" i="61"/>
  <c r="J722" i="61"/>
  <c r="J723" i="61"/>
  <c r="J724" i="61"/>
  <c r="J725" i="61"/>
  <c r="J714" i="61"/>
  <c r="J715" i="61"/>
  <c r="J716" i="61"/>
  <c r="J717" i="61"/>
  <c r="J718" i="61"/>
  <c r="J688" i="61"/>
  <c r="J689" i="61"/>
  <c r="J690" i="61"/>
  <c r="J691" i="61"/>
  <c r="J692" i="61"/>
  <c r="J693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710" i="61"/>
  <c r="J585" i="61"/>
  <c r="J586" i="61"/>
  <c r="J587" i="61"/>
  <c r="J588" i="61"/>
  <c r="J575" i="61"/>
  <c r="J576" i="61"/>
  <c r="J577" i="61"/>
  <c r="J578" i="61"/>
  <c r="J579" i="61"/>
  <c r="J580" i="61"/>
  <c r="J581" i="61"/>
  <c r="J567" i="61"/>
  <c r="J568" i="61"/>
  <c r="J569" i="61"/>
  <c r="J570" i="61"/>
  <c r="J571" i="61"/>
  <c r="J560" i="61"/>
  <c r="J561" i="61"/>
  <c r="J562" i="61"/>
  <c r="J563" i="61"/>
  <c r="J553" i="61"/>
  <c r="J554" i="61"/>
  <c r="J555" i="61"/>
  <c r="J556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49" i="61"/>
  <c r="J523" i="61"/>
  <c r="J524" i="61"/>
  <c r="J525" i="61"/>
  <c r="J526" i="61"/>
  <c r="J527" i="61"/>
  <c r="J528" i="61"/>
  <c r="J529" i="61"/>
  <c r="J530" i="61"/>
  <c r="J515" i="61"/>
  <c r="J516" i="61"/>
  <c r="J517" i="61"/>
  <c r="J518" i="61"/>
  <c r="J519" i="61"/>
  <c r="J508" i="61"/>
  <c r="J509" i="61"/>
  <c r="J510" i="61"/>
  <c r="J511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481" i="61"/>
  <c r="J482" i="61"/>
  <c r="J483" i="61"/>
  <c r="J484" i="61"/>
  <c r="J485" i="61"/>
  <c r="J486" i="61"/>
  <c r="J487" i="61"/>
  <c r="J488" i="61"/>
  <c r="J489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58" i="61"/>
  <c r="J459" i="61"/>
  <c r="J460" i="61"/>
  <c r="J461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54" i="61"/>
  <c r="J429" i="61"/>
  <c r="J430" i="61"/>
  <c r="J431" i="61"/>
  <c r="J413" i="61" l="1"/>
  <c r="J414" i="61"/>
  <c r="J415" i="61"/>
  <c r="J402" i="61"/>
  <c r="J403" i="61"/>
  <c r="J404" i="61"/>
  <c r="J405" i="61"/>
  <c r="J406" i="61"/>
  <c r="J407" i="61"/>
  <c r="J408" i="61"/>
  <c r="J409" i="61"/>
  <c r="J396" i="61"/>
  <c r="J397" i="61"/>
  <c r="J398" i="61"/>
  <c r="J389" i="61"/>
  <c r="J390" i="61"/>
  <c r="J391" i="61"/>
  <c r="J392" i="61"/>
  <c r="J377" i="61"/>
  <c r="J378" i="61"/>
  <c r="J379" i="61"/>
  <c r="J380" i="61"/>
  <c r="J381" i="61"/>
  <c r="J382" i="61"/>
  <c r="J383" i="61"/>
  <c r="J384" i="61"/>
  <c r="J385" i="61"/>
  <c r="J374" i="61"/>
  <c r="J375" i="61"/>
  <c r="J376" i="61"/>
  <c r="J363" i="61"/>
  <c r="J364" i="61"/>
  <c r="J365" i="61"/>
  <c r="J366" i="61"/>
  <c r="J367" i="61"/>
  <c r="J368" i="61"/>
  <c r="J369" i="61"/>
  <c r="J370" i="61"/>
  <c r="J341" i="61"/>
  <c r="J342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59" i="61"/>
  <c r="J324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37" i="61"/>
  <c r="J312" i="61"/>
  <c r="J313" i="61"/>
  <c r="J314" i="61"/>
  <c r="J315" i="61"/>
  <c r="J316" i="61"/>
  <c r="J317" i="61"/>
  <c r="J318" i="61"/>
  <c r="J319" i="61"/>
  <c r="J320" i="61"/>
  <c r="J298" i="61"/>
  <c r="J299" i="61"/>
  <c r="J300" i="61"/>
  <c r="J301" i="61"/>
  <c r="J302" i="61"/>
  <c r="J303" i="61"/>
  <c r="J304" i="61"/>
  <c r="J305" i="61"/>
  <c r="J306" i="61"/>
  <c r="J307" i="61"/>
  <c r="J308" i="61"/>
  <c r="J292" i="61"/>
  <c r="J293" i="61"/>
  <c r="J294" i="61"/>
  <c r="J284" i="61"/>
  <c r="J285" i="61"/>
  <c r="J286" i="61"/>
  <c r="J287" i="61"/>
  <c r="J288" i="61"/>
  <c r="J268" i="61"/>
  <c r="J269" i="61"/>
  <c r="J270" i="61"/>
  <c r="J271" i="61"/>
  <c r="J272" i="61"/>
  <c r="J273" i="61"/>
  <c r="J274" i="61"/>
  <c r="J275" i="61"/>
  <c r="J276" i="61"/>
  <c r="J277" i="61"/>
  <c r="J278" i="61"/>
  <c r="J279" i="61"/>
  <c r="J280" i="61"/>
  <c r="J257" i="61"/>
  <c r="J258" i="61"/>
  <c r="J259" i="61"/>
  <c r="J260" i="61"/>
  <c r="J261" i="61"/>
  <c r="J262" i="61"/>
  <c r="J263" i="61"/>
  <c r="J264" i="61"/>
  <c r="J239" i="61"/>
  <c r="J240" i="61"/>
  <c r="J241" i="61"/>
  <c r="J242" i="61"/>
  <c r="J244" i="61"/>
  <c r="J245" i="61"/>
  <c r="J246" i="61"/>
  <c r="J247" i="61"/>
  <c r="J248" i="61"/>
  <c r="J249" i="61"/>
  <c r="J250" i="61"/>
  <c r="J251" i="61"/>
  <c r="J252" i="61"/>
  <c r="J253" i="61"/>
  <c r="J226" i="61"/>
  <c r="J227" i="61"/>
  <c r="J228" i="61"/>
  <c r="J229" i="61"/>
  <c r="J230" i="61"/>
  <c r="J231" i="61"/>
  <c r="J232" i="61"/>
  <c r="J233" i="61"/>
  <c r="J234" i="61"/>
  <c r="J235" i="61"/>
  <c r="J213" i="61"/>
  <c r="J214" i="61"/>
  <c r="J215" i="61"/>
  <c r="J216" i="61"/>
  <c r="J217" i="61"/>
  <c r="J218" i="61"/>
  <c r="J219" i="61"/>
  <c r="J220" i="61"/>
  <c r="J221" i="61"/>
  <c r="J222" i="61"/>
  <c r="J188" i="61"/>
  <c r="J189" i="61"/>
  <c r="J190" i="61"/>
  <c r="J191" i="61"/>
  <c r="J192" i="61"/>
  <c r="J193" i="61"/>
  <c r="J194" i="61"/>
  <c r="J195" i="61"/>
  <c r="J196" i="61"/>
  <c r="J197" i="61"/>
  <c r="J198" i="61"/>
  <c r="J199" i="61"/>
  <c r="J200" i="61"/>
  <c r="J201" i="61"/>
  <c r="J202" i="61"/>
  <c r="J203" i="61"/>
  <c r="J204" i="61"/>
  <c r="J205" i="61"/>
  <c r="J206" i="61"/>
  <c r="J207" i="61"/>
  <c r="J208" i="61"/>
  <c r="J209" i="61"/>
  <c r="J183" i="61"/>
  <c r="J184" i="61"/>
  <c r="J185" i="61"/>
  <c r="J186" i="61"/>
  <c r="J187" i="61"/>
  <c r="J172" i="6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4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0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61" i="61"/>
  <c r="J63" i="61"/>
  <c r="J64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3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6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6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AG9" i="19"/>
  <c r="AG10" i="19"/>
  <c r="AG17" i="19"/>
  <c r="K13" i="61" s="1"/>
  <c r="AG18" i="19"/>
  <c r="K14" i="61" s="1"/>
  <c r="K23" i="61"/>
  <c r="K24" i="61"/>
  <c r="K31" i="61"/>
  <c r="K32" i="61"/>
  <c r="K41" i="61"/>
  <c r="K42" i="61"/>
  <c r="K51" i="61"/>
  <c r="K63" i="61"/>
  <c r="K64" i="61"/>
  <c r="AG8" i="19"/>
  <c r="AG16" i="19"/>
  <c r="K12" i="61" s="1"/>
  <c r="K30" i="61"/>
  <c r="K40" i="61"/>
  <c r="K50" i="61"/>
  <c r="AG6" i="19"/>
  <c r="AG7" i="19"/>
  <c r="AG11" i="19"/>
  <c r="K7" i="61" s="1"/>
  <c r="AG12" i="19"/>
  <c r="K8" i="61" s="1"/>
  <c r="AG13" i="19"/>
  <c r="K9" i="61" s="1"/>
  <c r="AG14" i="19"/>
  <c r="K10" i="61" s="1"/>
  <c r="AG15" i="19"/>
  <c r="K11" i="61" s="1"/>
  <c r="AG19" i="19"/>
  <c r="K15" i="61" s="1"/>
  <c r="AG20" i="19"/>
  <c r="K16" i="61" s="1"/>
  <c r="AG21" i="19"/>
  <c r="K17" i="61" s="1"/>
  <c r="AG22" i="19"/>
  <c r="K18" i="61" s="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AJ29" i="19" l="1"/>
  <c r="AJ5" i="19"/>
  <c r="AJ63" i="19"/>
  <c r="AJ54" i="19"/>
  <c r="AJ22" i="19"/>
  <c r="AJ6" i="19"/>
  <c r="AJ66" i="19"/>
  <c r="AJ57" i="19"/>
  <c r="AJ49" i="19"/>
  <c r="AJ41" i="19"/>
  <c r="AJ33" i="19"/>
  <c r="AJ25" i="19"/>
  <c r="AJ17" i="19"/>
  <c r="AJ9" i="19"/>
  <c r="AJ32" i="19"/>
  <c r="AJ24" i="19"/>
  <c r="AJ8" i="19"/>
  <c r="AJ69" i="19"/>
  <c r="AJ61" i="19"/>
  <c r="AJ36" i="19"/>
  <c r="AJ20" i="19"/>
  <c r="AJ12" i="19"/>
  <c r="AJ64" i="19"/>
  <c r="AJ47" i="19"/>
  <c r="AJ7" i="19"/>
  <c r="AJ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J56" i="19"/>
  <c r="AJ55" i="19"/>
  <c r="AJ48" i="19"/>
  <c r="AJ16" i="19"/>
  <c r="AJ23" i="19"/>
  <c r="AJ15" i="19"/>
  <c r="L31" i="61"/>
  <c r="L41" i="61"/>
  <c r="L30" i="61"/>
  <c r="AJ68" i="19"/>
  <c r="AJ60" i="19"/>
  <c r="AJ51" i="19"/>
  <c r="AJ43" i="19"/>
  <c r="AJ19" i="19"/>
  <c r="AJ11" i="19"/>
  <c r="AJ39" i="19"/>
  <c r="L27" i="61"/>
  <c r="AJ40" i="19"/>
  <c r="AJ67" i="19"/>
  <c r="AJ58" i="19"/>
  <c r="AJ50" i="19"/>
  <c r="AJ42" i="19"/>
  <c r="AJ34" i="19"/>
  <c r="AJ26" i="19"/>
  <c r="AJ18" i="19"/>
  <c r="AJ10" i="19"/>
  <c r="AJ65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16" i="61"/>
  <c r="L7" i="61"/>
  <c r="AJ71" i="19"/>
  <c r="AJ46" i="19"/>
  <c r="AJ38" i="19"/>
  <c r="AJ30" i="19"/>
  <c r="AJ14" i="19"/>
  <c r="L14" i="61"/>
  <c r="AJ70" i="19"/>
  <c r="AJ62" i="19"/>
  <c r="AJ53" i="19"/>
  <c r="AJ45" i="19"/>
  <c r="AJ37" i="19"/>
  <c r="AJ21" i="19"/>
  <c r="AJ13" i="19"/>
  <c r="L13" i="61"/>
  <c r="M18" i="61"/>
  <c r="L64" i="61"/>
  <c r="L8" i="61"/>
  <c r="AJ52" i="19"/>
  <c r="AJ44" i="19"/>
  <c r="AJ28" i="19"/>
  <c r="L51" i="61"/>
  <c r="L63" i="61"/>
  <c r="AJ27" i="19"/>
  <c r="AJ35" i="19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17" i="61"/>
  <c r="M921" i="61"/>
  <c r="M922" i="61"/>
  <c r="M923" i="61"/>
  <c r="M924" i="61"/>
  <c r="M925" i="61"/>
  <c r="M926" i="61"/>
  <c r="M927" i="61"/>
  <c r="M928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47" i="61"/>
  <c r="M951" i="61"/>
  <c r="M952" i="61"/>
  <c r="M953" i="61"/>
  <c r="M954" i="61"/>
  <c r="M955" i="61"/>
  <c r="M956" i="61"/>
  <c r="M957" i="61"/>
  <c r="M958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5" i="61"/>
  <c r="M979" i="61"/>
  <c r="M980" i="61"/>
  <c r="M981" i="61"/>
  <c r="M982" i="61"/>
  <c r="M983" i="61"/>
  <c r="M984" i="61"/>
  <c r="M985" i="61"/>
  <c r="M986" i="61"/>
  <c r="M987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08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28" i="61"/>
  <c r="M1032" i="61"/>
  <c r="M1033" i="61"/>
  <c r="M1034" i="61"/>
  <c r="M1035" i="61"/>
  <c r="M1036" i="61"/>
  <c r="M1037" i="61"/>
  <c r="M1038" i="61"/>
  <c r="M1039" i="61"/>
  <c r="M1043" i="61"/>
  <c r="M1044" i="61"/>
  <c r="M1045" i="61"/>
  <c r="M1046" i="61"/>
  <c r="M1047" i="61"/>
  <c r="M1048" i="61"/>
  <c r="M1049" i="61"/>
  <c r="M1050" i="61"/>
  <c r="M1051" i="61"/>
  <c r="M1052" i="61"/>
  <c r="M1056" i="61"/>
  <c r="M1057" i="61"/>
  <c r="M1058" i="61"/>
  <c r="M1059" i="61"/>
  <c r="M1063" i="61"/>
  <c r="M1064" i="61"/>
  <c r="M1065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17" i="61"/>
  <c r="L921" i="61"/>
  <c r="L922" i="61"/>
  <c r="L923" i="61"/>
  <c r="L924" i="61"/>
  <c r="L925" i="61"/>
  <c r="L926" i="61"/>
  <c r="L927" i="61"/>
  <c r="L928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47" i="61"/>
  <c r="L951" i="61"/>
  <c r="L952" i="61"/>
  <c r="L953" i="61"/>
  <c r="L954" i="61"/>
  <c r="L955" i="61"/>
  <c r="L956" i="61"/>
  <c r="L957" i="61"/>
  <c r="L958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5" i="61"/>
  <c r="L979" i="61"/>
  <c r="L980" i="61"/>
  <c r="L981" i="61"/>
  <c r="L982" i="61"/>
  <c r="L983" i="61"/>
  <c r="L984" i="61"/>
  <c r="L985" i="61"/>
  <c r="L986" i="61"/>
  <c r="L987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L1008" i="61"/>
  <c r="AM108" i="30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28" i="61"/>
  <c r="L1032" i="61"/>
  <c r="L1033" i="61"/>
  <c r="L1034" i="61"/>
  <c r="L1035" i="61"/>
  <c r="L1036" i="61"/>
  <c r="L1037" i="61"/>
  <c r="L1038" i="61"/>
  <c r="L1039" i="61"/>
  <c r="L1043" i="61"/>
  <c r="L1044" i="61"/>
  <c r="L1045" i="61"/>
  <c r="L1046" i="61"/>
  <c r="L1047" i="61"/>
  <c r="L1048" i="61"/>
  <c r="L1049" i="61"/>
  <c r="L1050" i="61"/>
  <c r="L1051" i="61"/>
  <c r="L1052" i="61"/>
  <c r="L1056" i="61"/>
  <c r="L1057" i="61"/>
  <c r="L1058" i="61"/>
  <c r="L1059" i="61"/>
  <c r="L1063" i="61"/>
  <c r="L1064" i="61"/>
  <c r="L1065" i="61"/>
  <c r="K913" i="61"/>
  <c r="K970" i="61"/>
  <c r="K1006" i="61"/>
  <c r="K1024" i="61"/>
  <c r="K1044" i="61"/>
  <c r="K1064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0" i="61"/>
  <c r="M714" i="61"/>
  <c r="M715" i="61"/>
  <c r="M716" i="61"/>
  <c r="M717" i="61"/>
  <c r="M718" i="61"/>
  <c r="M722" i="61"/>
  <c r="M723" i="61"/>
  <c r="M724" i="61"/>
  <c r="M725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1" i="61"/>
  <c r="M745" i="61"/>
  <c r="M746" i="61"/>
  <c r="M747" i="61"/>
  <c r="M748" i="61"/>
  <c r="M749" i="61"/>
  <c r="M750" i="61"/>
  <c r="M754" i="61"/>
  <c r="M755" i="61"/>
  <c r="M756" i="61"/>
  <c r="M757" i="61"/>
  <c r="M758" i="61"/>
  <c r="M759" i="61"/>
  <c r="M760" i="61"/>
  <c r="M761" i="61"/>
  <c r="M765" i="61"/>
  <c r="M766" i="61"/>
  <c r="M767" i="61"/>
  <c r="M771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87" i="61"/>
  <c r="M791" i="61"/>
  <c r="M792" i="61"/>
  <c r="M793" i="61"/>
  <c r="M794" i="61"/>
  <c r="M795" i="61"/>
  <c r="M799" i="61"/>
  <c r="M800" i="61"/>
  <c r="M801" i="61"/>
  <c r="M802" i="61"/>
  <c r="M803" i="61"/>
  <c r="M804" i="61"/>
  <c r="M805" i="61"/>
  <c r="M806" i="61"/>
  <c r="M807" i="61"/>
  <c r="M811" i="61"/>
  <c r="M812" i="61"/>
  <c r="M813" i="61"/>
  <c r="M814" i="61"/>
  <c r="M815" i="61"/>
  <c r="M816" i="61"/>
  <c r="M817" i="61"/>
  <c r="M818" i="61"/>
  <c r="M819" i="61"/>
  <c r="M820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2" i="61"/>
  <c r="M846" i="61"/>
  <c r="M847" i="61"/>
  <c r="M848" i="61"/>
  <c r="M852" i="61"/>
  <c r="M853" i="61"/>
  <c r="M854" i="61"/>
  <c r="M858" i="61"/>
  <c r="M859" i="61"/>
  <c r="M860" i="61"/>
  <c r="M861" i="61"/>
  <c r="M865" i="61"/>
  <c r="M866" i="61"/>
  <c r="M867" i="61"/>
  <c r="M868" i="61"/>
  <c r="M869" i="61"/>
  <c r="M873" i="61"/>
  <c r="M874" i="61"/>
  <c r="M875" i="61"/>
  <c r="M876" i="61"/>
  <c r="M877" i="61"/>
  <c r="M878" i="61"/>
  <c r="M882" i="61"/>
  <c r="M883" i="61"/>
  <c r="M884" i="61"/>
  <c r="M885" i="61"/>
  <c r="M886" i="61"/>
  <c r="M887" i="61"/>
  <c r="M888" i="61"/>
  <c r="AM7" i="32"/>
  <c r="AM8" i="32"/>
  <c r="AM9" i="32"/>
  <c r="AM10" i="32"/>
  <c r="AM15" i="32"/>
  <c r="AM16" i="32"/>
  <c r="AM17" i="32"/>
  <c r="AM18" i="32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0" i="61"/>
  <c r="L714" i="61"/>
  <c r="L715" i="61"/>
  <c r="L716" i="61"/>
  <c r="L717" i="61"/>
  <c r="L718" i="61"/>
  <c r="L722" i="61"/>
  <c r="L723" i="61"/>
  <c r="L724" i="61"/>
  <c r="L725" i="61"/>
  <c r="AM57" i="32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L741" i="61"/>
  <c r="AM71" i="32"/>
  <c r="L745" i="61"/>
  <c r="L746" i="61"/>
  <c r="L747" i="61"/>
  <c r="L748" i="61"/>
  <c r="L749" i="61"/>
  <c r="L750" i="61"/>
  <c r="L754" i="61"/>
  <c r="L755" i="61"/>
  <c r="L756" i="61"/>
  <c r="L757" i="61"/>
  <c r="L758" i="61"/>
  <c r="L759" i="61"/>
  <c r="L760" i="61"/>
  <c r="L761" i="61"/>
  <c r="AM87" i="32"/>
  <c r="L765" i="61"/>
  <c r="L766" i="61"/>
  <c r="L767" i="61"/>
  <c r="L771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87" i="61"/>
  <c r="L791" i="61"/>
  <c r="L792" i="61"/>
  <c r="L793" i="61"/>
  <c r="L794" i="61"/>
  <c r="L795" i="61"/>
  <c r="L799" i="61"/>
  <c r="L800" i="61"/>
  <c r="L801" i="61"/>
  <c r="L802" i="61"/>
  <c r="L803" i="61"/>
  <c r="L804" i="61"/>
  <c r="L805" i="61"/>
  <c r="L806" i="61"/>
  <c r="L807" i="61"/>
  <c r="L811" i="61"/>
  <c r="L812" i="61"/>
  <c r="L813" i="61"/>
  <c r="L814" i="61"/>
  <c r="L815" i="61"/>
  <c r="L816" i="61"/>
  <c r="L817" i="61"/>
  <c r="L818" i="61"/>
  <c r="L819" i="61"/>
  <c r="L820" i="61"/>
  <c r="AM136" i="32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2" i="61"/>
  <c r="L846" i="61"/>
  <c r="L847" i="61"/>
  <c r="L848" i="61"/>
  <c r="AM160" i="32"/>
  <c r="L852" i="61"/>
  <c r="L853" i="61"/>
  <c r="L854" i="61"/>
  <c r="L858" i="61"/>
  <c r="L859" i="61"/>
  <c r="L860" i="61"/>
  <c r="L861" i="61"/>
  <c r="AM169" i="32"/>
  <c r="L865" i="61"/>
  <c r="L866" i="61"/>
  <c r="L867" i="61"/>
  <c r="L868" i="61"/>
  <c r="L869" i="61"/>
  <c r="AM175" i="32"/>
  <c r="L873" i="61"/>
  <c r="L874" i="61"/>
  <c r="L875" i="61"/>
  <c r="L876" i="61"/>
  <c r="L877" i="61"/>
  <c r="L878" i="61"/>
  <c r="L882" i="61"/>
  <c r="L883" i="61"/>
  <c r="L884" i="61"/>
  <c r="L885" i="61"/>
  <c r="L886" i="61"/>
  <c r="L887" i="61"/>
  <c r="L888" i="61"/>
  <c r="AM191" i="32"/>
  <c r="AM192" i="32"/>
  <c r="K702" i="61"/>
  <c r="K740" i="61"/>
  <c r="K878" i="61"/>
  <c r="K888" i="61"/>
  <c r="K835" i="61"/>
  <c r="K688" i="61"/>
  <c r="K689" i="61"/>
  <c r="K694" i="61"/>
  <c r="K695" i="61"/>
  <c r="K696" i="61"/>
  <c r="K697" i="61"/>
  <c r="K703" i="61"/>
  <c r="K704" i="61"/>
  <c r="K705" i="61"/>
  <c r="K710" i="61"/>
  <c r="K714" i="61"/>
  <c r="K715" i="61"/>
  <c r="K722" i="61"/>
  <c r="K723" i="61"/>
  <c r="K724" i="61"/>
  <c r="K725" i="61"/>
  <c r="K732" i="61"/>
  <c r="K733" i="61"/>
  <c r="K734" i="61"/>
  <c r="K735" i="61"/>
  <c r="K741" i="61"/>
  <c r="K745" i="61"/>
  <c r="K750" i="61"/>
  <c r="K754" i="61"/>
  <c r="K755" i="61"/>
  <c r="K760" i="61"/>
  <c r="K761" i="61"/>
  <c r="K765" i="61"/>
  <c r="K772" i="61"/>
  <c r="K773" i="61"/>
  <c r="K774" i="61"/>
  <c r="K775" i="61"/>
  <c r="K780" i="61"/>
  <c r="K781" i="61"/>
  <c r="K782" i="61"/>
  <c r="K783" i="61"/>
  <c r="K791" i="61"/>
  <c r="K792" i="61"/>
  <c r="K793" i="61"/>
  <c r="K800" i="61"/>
  <c r="K801" i="61"/>
  <c r="K802" i="61"/>
  <c r="K803" i="61"/>
  <c r="K811" i="61"/>
  <c r="K812" i="61"/>
  <c r="K813" i="61"/>
  <c r="K818" i="61"/>
  <c r="K819" i="61"/>
  <c r="K820" i="61"/>
  <c r="K828" i="61"/>
  <c r="K829" i="61"/>
  <c r="K830" i="61"/>
  <c r="K831" i="61"/>
  <c r="K836" i="61"/>
  <c r="K837" i="61"/>
  <c r="K838" i="61"/>
  <c r="K839" i="61"/>
  <c r="K846" i="61"/>
  <c r="K847" i="61"/>
  <c r="K848" i="61"/>
  <c r="K858" i="61"/>
  <c r="K859" i="61"/>
  <c r="K860" i="61"/>
  <c r="K861" i="61"/>
  <c r="K868" i="61"/>
  <c r="K869" i="61"/>
  <c r="K873" i="61"/>
  <c r="K882" i="61"/>
  <c r="K88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09" i="61"/>
  <c r="M613" i="61"/>
  <c r="M614" i="61"/>
  <c r="M615" i="61"/>
  <c r="M616" i="61"/>
  <c r="M617" i="61"/>
  <c r="M618" i="61"/>
  <c r="M619" i="61"/>
  <c r="M620" i="61"/>
  <c r="M621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38" i="61"/>
  <c r="M642" i="61"/>
  <c r="M643" i="61"/>
  <c r="M644" i="61"/>
  <c r="M645" i="61"/>
  <c r="M646" i="61"/>
  <c r="M650" i="61"/>
  <c r="M651" i="61"/>
  <c r="M652" i="61"/>
  <c r="M653" i="61"/>
  <c r="M657" i="61"/>
  <c r="M658" i="61"/>
  <c r="M662" i="61"/>
  <c r="M663" i="61"/>
  <c r="M664" i="61"/>
  <c r="M665" i="61"/>
  <c r="M666" i="61"/>
  <c r="M667" i="61"/>
  <c r="M671" i="61"/>
  <c r="M672" i="61"/>
  <c r="M673" i="61"/>
  <c r="M674" i="61"/>
  <c r="M675" i="61"/>
  <c r="M679" i="61"/>
  <c r="M680" i="61"/>
  <c r="M681" i="61"/>
  <c r="M682" i="61"/>
  <c r="AK5" i="34"/>
  <c r="AK7" i="34"/>
  <c r="AK11" i="34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09" i="61"/>
  <c r="AK29" i="34"/>
  <c r="L613" i="61"/>
  <c r="L614" i="61"/>
  <c r="L615" i="61"/>
  <c r="L616" i="61"/>
  <c r="L617" i="61"/>
  <c r="L618" i="61"/>
  <c r="L619" i="61"/>
  <c r="L620" i="61"/>
  <c r="L621" i="61"/>
  <c r="AK39" i="34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L638" i="61"/>
  <c r="AK54" i="34"/>
  <c r="L642" i="61"/>
  <c r="L643" i="61"/>
  <c r="L644" i="61"/>
  <c r="L645" i="61"/>
  <c r="L646" i="61"/>
  <c r="AK60" i="34"/>
  <c r="L650" i="61"/>
  <c r="L651" i="61"/>
  <c r="L652" i="61"/>
  <c r="L653" i="61"/>
  <c r="L657" i="61"/>
  <c r="L658" i="61"/>
  <c r="AK68" i="34"/>
  <c r="L662" i="61"/>
  <c r="L663" i="61"/>
  <c r="L664" i="61"/>
  <c r="L665" i="61"/>
  <c r="L666" i="61"/>
  <c r="L667" i="61"/>
  <c r="AK75" i="34"/>
  <c r="L671" i="61"/>
  <c r="L672" i="61"/>
  <c r="L673" i="61"/>
  <c r="L674" i="61"/>
  <c r="L675" i="61"/>
  <c r="L679" i="61"/>
  <c r="L680" i="61"/>
  <c r="L682" i="61"/>
  <c r="AK86" i="34"/>
  <c r="K629" i="61"/>
  <c r="K594" i="61"/>
  <c r="K595" i="61"/>
  <c r="K600" i="61"/>
  <c r="K601" i="61"/>
  <c r="K602" i="61"/>
  <c r="K603" i="61"/>
  <c r="K608" i="61"/>
  <c r="K609" i="61"/>
  <c r="K613" i="61"/>
  <c r="K618" i="61"/>
  <c r="K619" i="61"/>
  <c r="K620" i="61"/>
  <c r="K621" i="61"/>
  <c r="K628" i="61"/>
  <c r="K630" i="61"/>
  <c r="K631" i="61"/>
  <c r="K632" i="61"/>
  <c r="K636" i="61"/>
  <c r="K637" i="61"/>
  <c r="K638" i="61"/>
  <c r="K642" i="61"/>
  <c r="K646" i="61"/>
  <c r="K650" i="61"/>
  <c r="K651" i="61"/>
  <c r="K652" i="61"/>
  <c r="K658" i="61"/>
  <c r="K662" i="61"/>
  <c r="K663" i="61"/>
  <c r="K664" i="61"/>
  <c r="K671" i="61"/>
  <c r="K672" i="61"/>
  <c r="K673" i="61"/>
  <c r="K674" i="61"/>
  <c r="K680" i="61"/>
  <c r="K681" i="61"/>
  <c r="K682" i="61"/>
  <c r="AP49" i="39"/>
  <c r="AP113" i="39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4" i="61"/>
  <c r="M458" i="61"/>
  <c r="M459" i="61"/>
  <c r="M460" i="61"/>
  <c r="M461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8" i="61"/>
  <c r="M509" i="61"/>
  <c r="M510" i="61"/>
  <c r="M511" i="61"/>
  <c r="M515" i="61"/>
  <c r="M516" i="61"/>
  <c r="M517" i="61"/>
  <c r="M518" i="61"/>
  <c r="M519" i="61"/>
  <c r="M523" i="61"/>
  <c r="M524" i="61"/>
  <c r="M525" i="61"/>
  <c r="M526" i="61"/>
  <c r="M527" i="61"/>
  <c r="M528" i="61"/>
  <c r="M529" i="61"/>
  <c r="M530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49" i="61"/>
  <c r="M553" i="61"/>
  <c r="M554" i="61"/>
  <c r="M555" i="61"/>
  <c r="M556" i="61"/>
  <c r="M560" i="61"/>
  <c r="M561" i="61"/>
  <c r="M562" i="61"/>
  <c r="M563" i="61"/>
  <c r="M567" i="61"/>
  <c r="M568" i="61"/>
  <c r="M569" i="61"/>
  <c r="M570" i="61"/>
  <c r="M571" i="61"/>
  <c r="M575" i="61"/>
  <c r="M576" i="61"/>
  <c r="M577" i="61"/>
  <c r="M578" i="61"/>
  <c r="M579" i="61"/>
  <c r="M580" i="61"/>
  <c r="M581" i="61"/>
  <c r="M585" i="61"/>
  <c r="M586" i="61"/>
  <c r="M587" i="61"/>
  <c r="M588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4" i="61"/>
  <c r="L458" i="61"/>
  <c r="L459" i="61"/>
  <c r="L460" i="61"/>
  <c r="L461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P42" i="39"/>
  <c r="L481" i="61"/>
  <c r="L482" i="61"/>
  <c r="L483" i="61"/>
  <c r="L484" i="61"/>
  <c r="L485" i="61"/>
  <c r="L486" i="61"/>
  <c r="L487" i="61"/>
  <c r="L488" i="61"/>
  <c r="L489" i="61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AP65" i="39"/>
  <c r="L508" i="61"/>
  <c r="L509" i="61"/>
  <c r="L510" i="61"/>
  <c r="L511" i="61"/>
  <c r="L515" i="61"/>
  <c r="L516" i="61"/>
  <c r="L517" i="61"/>
  <c r="L518" i="61"/>
  <c r="L519" i="61"/>
  <c r="L523" i="61"/>
  <c r="L524" i="61"/>
  <c r="L525" i="61"/>
  <c r="L526" i="61"/>
  <c r="L527" i="61"/>
  <c r="L528" i="61"/>
  <c r="L529" i="61"/>
  <c r="L530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49" i="61"/>
  <c r="L553" i="61"/>
  <c r="L554" i="61"/>
  <c r="L555" i="61"/>
  <c r="L556" i="61"/>
  <c r="L560" i="61"/>
  <c r="R560" i="61" s="1"/>
  <c r="L561" i="61"/>
  <c r="L562" i="61"/>
  <c r="L563" i="61"/>
  <c r="L567" i="61"/>
  <c r="L568" i="61"/>
  <c r="L569" i="61"/>
  <c r="L570" i="61"/>
  <c r="L571" i="61"/>
  <c r="L575" i="61"/>
  <c r="L576" i="61"/>
  <c r="L577" i="61"/>
  <c r="L578" i="61"/>
  <c r="L579" i="61"/>
  <c r="L580" i="61"/>
  <c r="L581" i="61"/>
  <c r="L585" i="61"/>
  <c r="L586" i="61"/>
  <c r="L587" i="61"/>
  <c r="L588" i="61"/>
  <c r="K448" i="61"/>
  <c r="K495" i="61"/>
  <c r="K496" i="61"/>
  <c r="K553" i="61"/>
  <c r="K575" i="61"/>
  <c r="K440" i="61"/>
  <c r="K468" i="61"/>
  <c r="K504" i="61"/>
  <c r="K516" i="61"/>
  <c r="K544" i="61"/>
  <c r="K586" i="61"/>
  <c r="K438" i="61"/>
  <c r="K439" i="61"/>
  <c r="K443" i="61"/>
  <c r="K444" i="61"/>
  <c r="K446" i="61"/>
  <c r="K447" i="61"/>
  <c r="K451" i="61"/>
  <c r="K452" i="61"/>
  <c r="K454" i="61"/>
  <c r="K461" i="61"/>
  <c r="K466" i="61"/>
  <c r="K471" i="61"/>
  <c r="K472" i="61"/>
  <c r="K474" i="61"/>
  <c r="K475" i="61"/>
  <c r="K481" i="61"/>
  <c r="K482" i="61"/>
  <c r="K484" i="61"/>
  <c r="K485" i="61"/>
  <c r="K489" i="61"/>
  <c r="K494" i="61"/>
  <c r="K499" i="61"/>
  <c r="K500" i="61"/>
  <c r="K502" i="61"/>
  <c r="K503" i="61"/>
  <c r="K509" i="61"/>
  <c r="K510" i="61"/>
  <c r="K515" i="61"/>
  <c r="K519" i="61"/>
  <c r="K524" i="61"/>
  <c r="K525" i="61"/>
  <c r="K526" i="61"/>
  <c r="K529" i="61"/>
  <c r="K530" i="61"/>
  <c r="K534" i="61"/>
  <c r="K535" i="61"/>
  <c r="K539" i="61"/>
  <c r="K540" i="61"/>
  <c r="K542" i="61"/>
  <c r="K547" i="61"/>
  <c r="K548" i="61"/>
  <c r="K560" i="61"/>
  <c r="K562" i="61"/>
  <c r="K563" i="61"/>
  <c r="K569" i="61"/>
  <c r="K570" i="61"/>
  <c r="K576" i="61"/>
  <c r="K579" i="61"/>
  <c r="K580" i="61"/>
  <c r="K585" i="61"/>
  <c r="AN3" i="39"/>
  <c r="M183" i="61"/>
  <c r="M184" i="61"/>
  <c r="M185" i="61"/>
  <c r="M186" i="61"/>
  <c r="M187" i="61"/>
  <c r="M188" i="61"/>
  <c r="M189" i="61"/>
  <c r="M190" i="61"/>
  <c r="M191" i="61"/>
  <c r="M192" i="61"/>
  <c r="M193" i="61"/>
  <c r="M194" i="61"/>
  <c r="M195" i="61"/>
  <c r="M196" i="61"/>
  <c r="M197" i="61"/>
  <c r="M198" i="61"/>
  <c r="M199" i="61"/>
  <c r="M200" i="61"/>
  <c r="M201" i="61"/>
  <c r="M202" i="61"/>
  <c r="M203" i="61"/>
  <c r="M204" i="61"/>
  <c r="M205" i="61"/>
  <c r="M206" i="61"/>
  <c r="M207" i="61"/>
  <c r="M208" i="61"/>
  <c r="M209" i="61"/>
  <c r="M213" i="61"/>
  <c r="M214" i="61"/>
  <c r="M215" i="61"/>
  <c r="M216" i="61"/>
  <c r="M217" i="61"/>
  <c r="M218" i="61"/>
  <c r="M219" i="61"/>
  <c r="M220" i="61"/>
  <c r="M221" i="61"/>
  <c r="M222" i="61"/>
  <c r="M226" i="61"/>
  <c r="M227" i="61"/>
  <c r="M228" i="61"/>
  <c r="M229" i="61"/>
  <c r="M230" i="61"/>
  <c r="M231" i="61"/>
  <c r="M232" i="61"/>
  <c r="M233" i="61"/>
  <c r="M234" i="61"/>
  <c r="M235" i="61"/>
  <c r="M239" i="61"/>
  <c r="M240" i="61"/>
  <c r="M241" i="61"/>
  <c r="M242" i="61"/>
  <c r="M243" i="61"/>
  <c r="M244" i="61"/>
  <c r="M245" i="61"/>
  <c r="M246" i="61"/>
  <c r="M247" i="61"/>
  <c r="M248" i="61"/>
  <c r="M249" i="61"/>
  <c r="M250" i="61"/>
  <c r="M251" i="61"/>
  <c r="M252" i="61"/>
  <c r="M253" i="61"/>
  <c r="M257" i="61"/>
  <c r="M258" i="61"/>
  <c r="M259" i="61"/>
  <c r="M260" i="61"/>
  <c r="M261" i="61"/>
  <c r="M262" i="61"/>
  <c r="M263" i="61"/>
  <c r="M264" i="61"/>
  <c r="M268" i="61"/>
  <c r="M269" i="61"/>
  <c r="M270" i="61"/>
  <c r="M271" i="61"/>
  <c r="M272" i="61"/>
  <c r="M273" i="61"/>
  <c r="M274" i="61"/>
  <c r="M275" i="61"/>
  <c r="M276" i="61"/>
  <c r="M277" i="61"/>
  <c r="M278" i="61"/>
  <c r="M279" i="61"/>
  <c r="M280" i="61"/>
  <c r="M284" i="61"/>
  <c r="M285" i="61"/>
  <c r="M286" i="61"/>
  <c r="M287" i="61"/>
  <c r="M288" i="61"/>
  <c r="M292" i="61"/>
  <c r="M293" i="61"/>
  <c r="M294" i="61"/>
  <c r="M298" i="61"/>
  <c r="M299" i="61"/>
  <c r="M300" i="61"/>
  <c r="M301" i="61"/>
  <c r="M302" i="61"/>
  <c r="M303" i="61"/>
  <c r="M304" i="61"/>
  <c r="M305" i="61"/>
  <c r="M306" i="61"/>
  <c r="M307" i="61"/>
  <c r="M308" i="61"/>
  <c r="M312" i="61"/>
  <c r="M313" i="61"/>
  <c r="M314" i="61"/>
  <c r="M315" i="61"/>
  <c r="M316" i="61"/>
  <c r="M317" i="61"/>
  <c r="M318" i="61"/>
  <c r="M319" i="61"/>
  <c r="M320" i="61"/>
  <c r="M324" i="61"/>
  <c r="M325" i="61"/>
  <c r="M326" i="61"/>
  <c r="M327" i="61"/>
  <c r="M328" i="61"/>
  <c r="M329" i="61"/>
  <c r="M330" i="61"/>
  <c r="M331" i="61"/>
  <c r="M332" i="61"/>
  <c r="M333" i="61"/>
  <c r="M334" i="61"/>
  <c r="M335" i="61"/>
  <c r="M336" i="61"/>
  <c r="M337" i="61"/>
  <c r="M341" i="61"/>
  <c r="M342" i="61"/>
  <c r="M343" i="61"/>
  <c r="M344" i="61"/>
  <c r="M345" i="61"/>
  <c r="M346" i="61"/>
  <c r="M347" i="61"/>
  <c r="M348" i="61"/>
  <c r="M349" i="61"/>
  <c r="M350" i="61"/>
  <c r="M351" i="61"/>
  <c r="M352" i="61"/>
  <c r="M353" i="61"/>
  <c r="M354" i="61"/>
  <c r="M355" i="61"/>
  <c r="M356" i="61"/>
  <c r="M357" i="61"/>
  <c r="M358" i="61"/>
  <c r="M359" i="61"/>
  <c r="M363" i="61"/>
  <c r="M364" i="61"/>
  <c r="M365" i="61"/>
  <c r="M366" i="61"/>
  <c r="M367" i="61"/>
  <c r="M368" i="61"/>
  <c r="M369" i="61"/>
  <c r="M370" i="61"/>
  <c r="M374" i="61"/>
  <c r="M375" i="61"/>
  <c r="M376" i="61"/>
  <c r="M377" i="61"/>
  <c r="M378" i="61"/>
  <c r="M379" i="61"/>
  <c r="M380" i="61"/>
  <c r="M381" i="61"/>
  <c r="M382" i="61"/>
  <c r="M383" i="61"/>
  <c r="M384" i="61"/>
  <c r="M385" i="61"/>
  <c r="M389" i="61"/>
  <c r="M390" i="61"/>
  <c r="M391" i="61"/>
  <c r="M392" i="61"/>
  <c r="M396" i="61"/>
  <c r="M397" i="61"/>
  <c r="M398" i="61"/>
  <c r="M402" i="61"/>
  <c r="M403" i="61"/>
  <c r="M404" i="61"/>
  <c r="M405" i="61"/>
  <c r="M406" i="61"/>
  <c r="M407" i="61"/>
  <c r="M408" i="61"/>
  <c r="M409" i="61"/>
  <c r="M413" i="61"/>
  <c r="M414" i="61"/>
  <c r="M415" i="61"/>
  <c r="M429" i="61"/>
  <c r="M430" i="61"/>
  <c r="M431" i="61"/>
  <c r="L183" i="61"/>
  <c r="L184" i="61"/>
  <c r="L185" i="61"/>
  <c r="L186" i="61"/>
  <c r="L187" i="61"/>
  <c r="L188" i="61"/>
  <c r="L189" i="61"/>
  <c r="L190" i="61"/>
  <c r="L191" i="61"/>
  <c r="L192" i="61"/>
  <c r="L193" i="61"/>
  <c r="L194" i="61"/>
  <c r="L195" i="61"/>
  <c r="L196" i="61"/>
  <c r="L197" i="61"/>
  <c r="L198" i="61"/>
  <c r="L199" i="61"/>
  <c r="L200" i="61"/>
  <c r="L201" i="61"/>
  <c r="L202" i="61"/>
  <c r="L203" i="61"/>
  <c r="L204" i="61"/>
  <c r="L205" i="61"/>
  <c r="L206" i="61"/>
  <c r="L207" i="61"/>
  <c r="L208" i="61"/>
  <c r="L209" i="61"/>
  <c r="L213" i="61"/>
  <c r="L214" i="61"/>
  <c r="L215" i="61"/>
  <c r="L216" i="61"/>
  <c r="L217" i="61"/>
  <c r="L218" i="61"/>
  <c r="L219" i="61"/>
  <c r="L220" i="61"/>
  <c r="L221" i="61"/>
  <c r="L222" i="61"/>
  <c r="L226" i="61"/>
  <c r="L227" i="61"/>
  <c r="L228" i="61"/>
  <c r="L229" i="61"/>
  <c r="L230" i="61"/>
  <c r="L231" i="61"/>
  <c r="L232" i="61"/>
  <c r="L233" i="61"/>
  <c r="L234" i="61"/>
  <c r="L235" i="61"/>
  <c r="L239" i="61"/>
  <c r="L240" i="61"/>
  <c r="L241" i="61"/>
  <c r="L242" i="61"/>
  <c r="L243" i="61"/>
  <c r="L244" i="61"/>
  <c r="L245" i="61"/>
  <c r="L246" i="61"/>
  <c r="L247" i="61"/>
  <c r="L248" i="61"/>
  <c r="L249" i="61"/>
  <c r="L250" i="61"/>
  <c r="L251" i="61"/>
  <c r="L252" i="61"/>
  <c r="L253" i="61"/>
  <c r="L257" i="61"/>
  <c r="L258" i="61"/>
  <c r="L259" i="61"/>
  <c r="L260" i="61"/>
  <c r="L261" i="61"/>
  <c r="L262" i="61"/>
  <c r="L263" i="61"/>
  <c r="L264" i="61"/>
  <c r="L268" i="61"/>
  <c r="L269" i="61"/>
  <c r="L270" i="61"/>
  <c r="L271" i="61"/>
  <c r="L272" i="61"/>
  <c r="L273" i="61"/>
  <c r="L274" i="61"/>
  <c r="L275" i="61"/>
  <c r="L276" i="61"/>
  <c r="L277" i="61"/>
  <c r="L278" i="61"/>
  <c r="L279" i="61"/>
  <c r="L280" i="61"/>
  <c r="L284" i="61"/>
  <c r="L285" i="61"/>
  <c r="L286" i="61"/>
  <c r="L287" i="61"/>
  <c r="L288" i="61"/>
  <c r="L292" i="61"/>
  <c r="L293" i="61"/>
  <c r="L294" i="61"/>
  <c r="L298" i="61"/>
  <c r="L299" i="61"/>
  <c r="L300" i="61"/>
  <c r="L301" i="61"/>
  <c r="L302" i="61"/>
  <c r="L303" i="61"/>
  <c r="L304" i="61"/>
  <c r="L305" i="61"/>
  <c r="L306" i="61"/>
  <c r="L307" i="61"/>
  <c r="L308" i="61"/>
  <c r="L312" i="61"/>
  <c r="L313" i="61"/>
  <c r="L314" i="61"/>
  <c r="L315" i="61"/>
  <c r="L316" i="61"/>
  <c r="L317" i="61"/>
  <c r="L318" i="61"/>
  <c r="L319" i="61"/>
  <c r="L320" i="61"/>
  <c r="L324" i="61"/>
  <c r="L325" i="61"/>
  <c r="L326" i="61"/>
  <c r="L327" i="61"/>
  <c r="L328" i="61"/>
  <c r="L329" i="61"/>
  <c r="L330" i="61"/>
  <c r="L331" i="61"/>
  <c r="L332" i="61"/>
  <c r="L333" i="61"/>
  <c r="L334" i="61"/>
  <c r="L335" i="61"/>
  <c r="L336" i="61"/>
  <c r="L337" i="61"/>
  <c r="L341" i="61"/>
  <c r="L342" i="61"/>
  <c r="L343" i="61"/>
  <c r="L344" i="61"/>
  <c r="L345" i="61"/>
  <c r="L346" i="61"/>
  <c r="L347" i="61"/>
  <c r="L348" i="61"/>
  <c r="L349" i="61"/>
  <c r="L350" i="61"/>
  <c r="L351" i="61"/>
  <c r="L352" i="61"/>
  <c r="L353" i="61"/>
  <c r="L354" i="61"/>
  <c r="L355" i="61"/>
  <c r="L356" i="61"/>
  <c r="L357" i="61"/>
  <c r="L358" i="61"/>
  <c r="L359" i="61"/>
  <c r="L363" i="61"/>
  <c r="L364" i="61"/>
  <c r="L365" i="61"/>
  <c r="L366" i="61"/>
  <c r="L367" i="61"/>
  <c r="L368" i="61"/>
  <c r="L369" i="61"/>
  <c r="L370" i="61"/>
  <c r="L374" i="61"/>
  <c r="L375" i="61"/>
  <c r="L376" i="61"/>
  <c r="L377" i="61"/>
  <c r="L378" i="61"/>
  <c r="L379" i="61"/>
  <c r="L380" i="61"/>
  <c r="L381" i="61"/>
  <c r="L382" i="61"/>
  <c r="L383" i="61"/>
  <c r="L384" i="61"/>
  <c r="L385" i="61"/>
  <c r="L389" i="61"/>
  <c r="L390" i="61"/>
  <c r="L391" i="61"/>
  <c r="L392" i="61"/>
  <c r="L396" i="61"/>
  <c r="L397" i="61"/>
  <c r="L398" i="61"/>
  <c r="L402" i="61"/>
  <c r="L403" i="61"/>
  <c r="L404" i="61"/>
  <c r="L405" i="61"/>
  <c r="L406" i="61"/>
  <c r="L407" i="61"/>
  <c r="L408" i="61"/>
  <c r="L409" i="61"/>
  <c r="L413" i="61"/>
  <c r="L414" i="61"/>
  <c r="L415" i="61"/>
  <c r="Q415" i="61" s="1"/>
  <c r="L429" i="61"/>
  <c r="L430" i="61"/>
  <c r="L431" i="61"/>
  <c r="K219" i="61"/>
  <c r="K228" i="61"/>
  <c r="K368" i="61"/>
  <c r="K376" i="61"/>
  <c r="K294" i="61"/>
  <c r="K185" i="61"/>
  <c r="K187" i="61"/>
  <c r="K192" i="61"/>
  <c r="K195" i="61"/>
  <c r="K200" i="61"/>
  <c r="K203" i="61"/>
  <c r="K208" i="61"/>
  <c r="K213" i="61"/>
  <c r="K221" i="61"/>
  <c r="K231" i="61"/>
  <c r="K241" i="61"/>
  <c r="K245" i="61"/>
  <c r="K248" i="61"/>
  <c r="K258" i="61"/>
  <c r="K263" i="61"/>
  <c r="K268" i="61"/>
  <c r="K273" i="61"/>
  <c r="K276" i="61"/>
  <c r="K286" i="61"/>
  <c r="K298" i="61"/>
  <c r="K303" i="61"/>
  <c r="K306" i="61"/>
  <c r="K313" i="61"/>
  <c r="K316" i="61"/>
  <c r="K326" i="61"/>
  <c r="K332" i="61"/>
  <c r="K334" i="61"/>
  <c r="K341" i="61"/>
  <c r="K344" i="61"/>
  <c r="K349" i="61"/>
  <c r="K352" i="61"/>
  <c r="K357" i="61"/>
  <c r="K370" i="61"/>
  <c r="K379" i="61"/>
  <c r="K384" i="61"/>
  <c r="K389" i="61"/>
  <c r="K396" i="61"/>
  <c r="K407" i="61"/>
  <c r="K409" i="61"/>
  <c r="K431" i="61"/>
  <c r="K1014" i="61" l="1"/>
  <c r="K912" i="61"/>
  <c r="K1059" i="61"/>
  <c r="K1039" i="61"/>
  <c r="K1013" i="61"/>
  <c r="K995" i="61"/>
  <c r="K975" i="61"/>
  <c r="K911" i="61"/>
  <c r="K903" i="61"/>
  <c r="K1050" i="61"/>
  <c r="K1032" i="61"/>
  <c r="K1004" i="61"/>
  <c r="K986" i="61"/>
  <c r="K958" i="61"/>
  <c r="K932" i="61"/>
  <c r="K922" i="61"/>
  <c r="K896" i="61"/>
  <c r="K1049" i="61"/>
  <c r="K1021" i="61"/>
  <c r="K1003" i="61"/>
  <c r="K985" i="61"/>
  <c r="K967" i="61"/>
  <c r="K947" i="61"/>
  <c r="K939" i="61"/>
  <c r="K921" i="61"/>
  <c r="K895" i="61"/>
  <c r="K1022" i="61"/>
  <c r="K996" i="61"/>
  <c r="K968" i="61"/>
  <c r="K940" i="61"/>
  <c r="K904" i="61"/>
  <c r="K1027" i="61"/>
  <c r="K983" i="61"/>
  <c r="K945" i="61"/>
  <c r="K909" i="61"/>
  <c r="K1056" i="61"/>
  <c r="K1046" i="61"/>
  <c r="K1036" i="61"/>
  <c r="K1026" i="61"/>
  <c r="K1018" i="61"/>
  <c r="K1008" i="61"/>
  <c r="K1000" i="61"/>
  <c r="K992" i="61"/>
  <c r="K982" i="61"/>
  <c r="K972" i="61"/>
  <c r="K964" i="61"/>
  <c r="K954" i="61"/>
  <c r="K944" i="61"/>
  <c r="K936" i="61"/>
  <c r="K926" i="61"/>
  <c r="K916" i="61"/>
  <c r="K908" i="61"/>
  <c r="K900" i="61"/>
  <c r="K1037" i="61"/>
  <c r="K993" i="61"/>
  <c r="K955" i="61"/>
  <c r="K917" i="61"/>
  <c r="K106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63" i="61"/>
  <c r="K1043" i="61"/>
  <c r="K1023" i="61"/>
  <c r="K1005" i="61"/>
  <c r="K987" i="61"/>
  <c r="K969" i="61"/>
  <c r="K897" i="61"/>
  <c r="AM64" i="30"/>
  <c r="K1057" i="61"/>
  <c r="K973" i="61"/>
  <c r="K937" i="61"/>
  <c r="K901" i="61"/>
  <c r="K1047" i="61"/>
  <c r="K1019" i="61"/>
  <c r="K1001" i="61"/>
  <c r="K965" i="61"/>
  <c r="K927" i="61"/>
  <c r="AM146" i="30"/>
  <c r="AM178" i="32"/>
  <c r="K867" i="61"/>
  <c r="K817" i="61"/>
  <c r="AM190" i="32"/>
  <c r="AM182" i="32"/>
  <c r="AM78" i="32"/>
  <c r="AM46" i="32"/>
  <c r="AM22" i="32"/>
  <c r="AM14" i="32"/>
  <c r="AM6" i="32"/>
  <c r="AM146" i="32"/>
  <c r="AM186" i="32"/>
  <c r="AM106" i="32"/>
  <c r="AM90" i="32"/>
  <c r="K884" i="61"/>
  <c r="K87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16" i="61"/>
  <c r="K706" i="61"/>
  <c r="K698" i="61"/>
  <c r="K690" i="61"/>
  <c r="AM58" i="32"/>
  <c r="AM170" i="32"/>
  <c r="AM82" i="32"/>
  <c r="AM154" i="32"/>
  <c r="AM74" i="32"/>
  <c r="K887" i="61"/>
  <c r="K827" i="61"/>
  <c r="K799" i="61"/>
  <c r="K779" i="61"/>
  <c r="K759" i="61"/>
  <c r="K739" i="61"/>
  <c r="K693" i="61"/>
  <c r="AM156" i="32"/>
  <c r="AM20" i="32"/>
  <c r="K886" i="61"/>
  <c r="K866" i="61"/>
  <c r="K842" i="61"/>
  <c r="K826" i="61"/>
  <c r="K806" i="61"/>
  <c r="K786" i="61"/>
  <c r="K758" i="61"/>
  <c r="K738" i="61"/>
  <c r="K718" i="61"/>
  <c r="K700" i="61"/>
  <c r="AM91" i="32"/>
  <c r="AM11" i="32"/>
  <c r="AM138" i="32"/>
  <c r="AM4" i="32"/>
  <c r="AM122" i="32"/>
  <c r="AM42" i="32"/>
  <c r="K877" i="61"/>
  <c r="K807" i="61"/>
  <c r="K787" i="61"/>
  <c r="K771" i="61"/>
  <c r="K749" i="61"/>
  <c r="K731" i="61"/>
  <c r="K709" i="61"/>
  <c r="K701" i="61"/>
  <c r="AM164" i="32"/>
  <c r="AM52" i="32"/>
  <c r="AM12" i="32"/>
  <c r="K876" i="61"/>
  <c r="K854" i="61"/>
  <c r="K834" i="61"/>
  <c r="K816" i="61"/>
  <c r="K778" i="61"/>
  <c r="K748" i="61"/>
  <c r="K730" i="61"/>
  <c r="K708" i="61"/>
  <c r="K692" i="61"/>
  <c r="AM115" i="32"/>
  <c r="AM19" i="32"/>
  <c r="AM50" i="32"/>
  <c r="AM114" i="32"/>
  <c r="AM26" i="32"/>
  <c r="AK6" i="34"/>
  <c r="AK12" i="34"/>
  <c r="AK35" i="34"/>
  <c r="AK10" i="34"/>
  <c r="AK4" i="34"/>
  <c r="AK81" i="34"/>
  <c r="AK65" i="34"/>
  <c r="AK9" i="34"/>
  <c r="K614" i="61"/>
  <c r="K604" i="61"/>
  <c r="K596" i="61"/>
  <c r="AK67" i="34"/>
  <c r="AK27" i="34"/>
  <c r="AK83" i="34"/>
  <c r="K666" i="61"/>
  <c r="K644" i="61"/>
  <c r="K634" i="61"/>
  <c r="K626" i="61"/>
  <c r="K616" i="61"/>
  <c r="K606" i="61"/>
  <c r="K598" i="61"/>
  <c r="AK8" i="34"/>
  <c r="AK51" i="34"/>
  <c r="AK19" i="34"/>
  <c r="AK59" i="34"/>
  <c r="K675" i="61"/>
  <c r="K665" i="61"/>
  <c r="K653" i="61"/>
  <c r="K643" i="61"/>
  <c r="K633" i="61"/>
  <c r="K625" i="61"/>
  <c r="K615" i="61"/>
  <c r="K605" i="61"/>
  <c r="K597" i="61"/>
  <c r="K679" i="61"/>
  <c r="K667" i="61"/>
  <c r="K657" i="61"/>
  <c r="K645" i="61"/>
  <c r="K635" i="61"/>
  <c r="K627" i="61"/>
  <c r="K617" i="61"/>
  <c r="K607" i="61"/>
  <c r="K599" i="61"/>
  <c r="AK43" i="34"/>
  <c r="AP26" i="39"/>
  <c r="AP89" i="39"/>
  <c r="K543" i="61"/>
  <c r="K467" i="61"/>
  <c r="AP73" i="39"/>
  <c r="AP9" i="39"/>
  <c r="AP90" i="39"/>
  <c r="AP112" i="39"/>
  <c r="AP25" i="39"/>
  <c r="K554" i="61"/>
  <c r="K536" i="61"/>
  <c r="K486" i="61"/>
  <c r="K476" i="61"/>
  <c r="K458" i="61"/>
  <c r="AP130" i="39"/>
  <c r="AP66" i="39"/>
  <c r="AP129" i="39"/>
  <c r="AP121" i="39"/>
  <c r="AP57" i="39"/>
  <c r="AP114" i="39"/>
  <c r="AP50" i="39"/>
  <c r="AP72" i="39"/>
  <c r="AP8" i="39"/>
  <c r="K588" i="61"/>
  <c r="K568" i="61"/>
  <c r="K546" i="61"/>
  <c r="K528" i="61"/>
  <c r="K498" i="61"/>
  <c r="K460" i="61"/>
  <c r="K442" i="61"/>
  <c r="AP126" i="39"/>
  <c r="AP102" i="39"/>
  <c r="AP98" i="39"/>
  <c r="AP80" i="39"/>
  <c r="AP34" i="39"/>
  <c r="AP16" i="39"/>
  <c r="AP23" i="39"/>
  <c r="AP120" i="39"/>
  <c r="AP97" i="39"/>
  <c r="AP74" i="39"/>
  <c r="AP56" i="39"/>
  <c r="AP33" i="39"/>
  <c r="AP10" i="39"/>
  <c r="AP96" i="39"/>
  <c r="AP32" i="39"/>
  <c r="K556" i="61"/>
  <c r="K518" i="61"/>
  <c r="K488" i="61"/>
  <c r="K450" i="61"/>
  <c r="AP118" i="39"/>
  <c r="AP70" i="39"/>
  <c r="K587" i="61"/>
  <c r="K577" i="61"/>
  <c r="K555" i="61"/>
  <c r="K537" i="61"/>
  <c r="K517" i="61"/>
  <c r="K497" i="61"/>
  <c r="K477" i="61"/>
  <c r="K459" i="61"/>
  <c r="K441" i="61"/>
  <c r="AP85" i="39"/>
  <c r="AP106" i="39"/>
  <c r="AP88" i="39"/>
  <c r="AP24" i="39"/>
  <c r="AP76" i="39"/>
  <c r="AP52" i="39"/>
  <c r="AP28" i="39"/>
  <c r="AP128" i="39"/>
  <c r="AP105" i="39"/>
  <c r="AP82" i="39"/>
  <c r="AP64" i="39"/>
  <c r="AP41" i="39"/>
  <c r="AP18" i="39"/>
  <c r="K578" i="61"/>
  <c r="K538" i="61"/>
  <c r="K508" i="61"/>
  <c r="K470" i="61"/>
  <c r="AP48" i="39"/>
  <c r="K567" i="61"/>
  <c r="K545" i="61"/>
  <c r="K527" i="61"/>
  <c r="K487" i="61"/>
  <c r="K469" i="61"/>
  <c r="K449" i="61"/>
  <c r="K581" i="61"/>
  <c r="K571" i="61"/>
  <c r="K561" i="61"/>
  <c r="K549" i="61"/>
  <c r="K541" i="61"/>
  <c r="K523" i="61"/>
  <c r="K511" i="61"/>
  <c r="K501" i="61"/>
  <c r="K493" i="61"/>
  <c r="K483" i="61"/>
  <c r="K473" i="61"/>
  <c r="K465" i="61"/>
  <c r="K453" i="61"/>
  <c r="K445" i="61"/>
  <c r="K437" i="61"/>
  <c r="AP107" i="39"/>
  <c r="AP122" i="39"/>
  <c r="AP104" i="39"/>
  <c r="AP81" i="39"/>
  <c r="AP58" i="39"/>
  <c r="AP40" i="39"/>
  <c r="AP17" i="39"/>
  <c r="K408" i="61"/>
  <c r="K398" i="61"/>
  <c r="K378" i="61"/>
  <c r="K369" i="61"/>
  <c r="K359" i="61"/>
  <c r="K351" i="61"/>
  <c r="K343" i="61"/>
  <c r="K333" i="61"/>
  <c r="K325" i="61"/>
  <c r="K315" i="61"/>
  <c r="K305" i="61"/>
  <c r="K285" i="61"/>
  <c r="K275" i="61"/>
  <c r="K257" i="61"/>
  <c r="K247" i="61"/>
  <c r="K240" i="61"/>
  <c r="K230" i="61"/>
  <c r="K220" i="61"/>
  <c r="K202" i="61"/>
  <c r="K194" i="61"/>
  <c r="K186" i="61"/>
  <c r="K397" i="61"/>
  <c r="K385" i="61"/>
  <c r="K377" i="61"/>
  <c r="K358" i="61"/>
  <c r="K350" i="61"/>
  <c r="K342" i="61"/>
  <c r="K324" i="61"/>
  <c r="K314" i="61"/>
  <c r="K304" i="61"/>
  <c r="K284" i="61"/>
  <c r="K274" i="61"/>
  <c r="K264" i="61"/>
  <c r="K246" i="61"/>
  <c r="K239" i="61"/>
  <c r="K229" i="61"/>
  <c r="K209" i="61"/>
  <c r="K201" i="61"/>
  <c r="K193" i="61"/>
  <c r="K406" i="61"/>
  <c r="K367" i="61"/>
  <c r="K331" i="61"/>
  <c r="K293" i="61"/>
  <c r="K253" i="61"/>
  <c r="K218" i="61"/>
  <c r="K184" i="61"/>
  <c r="K413" i="61"/>
  <c r="K403" i="61"/>
  <c r="K391" i="61"/>
  <c r="K381" i="61"/>
  <c r="K374" i="61"/>
  <c r="K364" i="61"/>
  <c r="K354" i="61"/>
  <c r="K346" i="61"/>
  <c r="K336" i="61"/>
  <c r="K328" i="61"/>
  <c r="K318" i="61"/>
  <c r="K308" i="61"/>
  <c r="K300" i="61"/>
  <c r="K288" i="61"/>
  <c r="K278" i="61"/>
  <c r="K270" i="61"/>
  <c r="K260" i="61"/>
  <c r="K250" i="61"/>
  <c r="K243" i="61"/>
  <c r="K233" i="61"/>
  <c r="K215" i="61"/>
  <c r="K205" i="61"/>
  <c r="K197" i="61"/>
  <c r="K189" i="61"/>
  <c r="K430" i="61"/>
  <c r="K415" i="61"/>
  <c r="K405" i="61"/>
  <c r="K383" i="61"/>
  <c r="K375" i="61"/>
  <c r="K366" i="61"/>
  <c r="K356" i="61"/>
  <c r="K348" i="61"/>
  <c r="K330" i="61"/>
  <c r="K320" i="61"/>
  <c r="K312" i="61"/>
  <c r="K302" i="61"/>
  <c r="K292" i="61"/>
  <c r="K280" i="61"/>
  <c r="K272" i="61"/>
  <c r="K262" i="61"/>
  <c r="K252" i="61"/>
  <c r="K244" i="61"/>
  <c r="K235" i="61"/>
  <c r="K227" i="61"/>
  <c r="K217" i="61"/>
  <c r="K207" i="61"/>
  <c r="K199" i="61"/>
  <c r="K191" i="61"/>
  <c r="K183" i="61"/>
  <c r="K402" i="61"/>
  <c r="K390" i="61"/>
  <c r="K380" i="61"/>
  <c r="K363" i="61"/>
  <c r="K353" i="61"/>
  <c r="K345" i="61"/>
  <c r="K335" i="61"/>
  <c r="K327" i="61"/>
  <c r="K317" i="61"/>
  <c r="K307" i="61"/>
  <c r="K299" i="61"/>
  <c r="K287" i="61"/>
  <c r="K277" i="61"/>
  <c r="K269" i="61"/>
  <c r="K259" i="61"/>
  <c r="K249" i="61"/>
  <c r="K242" i="61"/>
  <c r="K232" i="61"/>
  <c r="K222" i="61"/>
  <c r="K214" i="61"/>
  <c r="K204" i="61"/>
  <c r="K196" i="61"/>
  <c r="K188" i="61"/>
  <c r="K429" i="61"/>
  <c r="K414" i="61"/>
  <c r="K404" i="61"/>
  <c r="K392" i="61"/>
  <c r="K382" i="61"/>
  <c r="K365" i="61"/>
  <c r="K355" i="61"/>
  <c r="K347" i="61"/>
  <c r="K337" i="61"/>
  <c r="K329" i="61"/>
  <c r="K319" i="61"/>
  <c r="K301" i="61"/>
  <c r="K279" i="61"/>
  <c r="K271" i="61"/>
  <c r="K261" i="61"/>
  <c r="K251" i="61"/>
  <c r="K234" i="61"/>
  <c r="K226" i="61"/>
  <c r="K216" i="61"/>
  <c r="K206" i="61"/>
  <c r="K198" i="61"/>
  <c r="K190" i="61"/>
  <c r="K1058" i="61"/>
  <c r="K1048" i="61"/>
  <c r="K1038" i="61"/>
  <c r="K1028" i="61"/>
  <c r="K1020" i="61"/>
  <c r="K1012" i="61"/>
  <c r="K1002" i="61"/>
  <c r="K994" i="61"/>
  <c r="K984" i="61"/>
  <c r="K974" i="61"/>
  <c r="K966" i="61"/>
  <c r="K956" i="61"/>
  <c r="K946" i="61"/>
  <c r="K938" i="61"/>
  <c r="K928" i="61"/>
  <c r="K910" i="61"/>
  <c r="K902" i="61"/>
  <c r="K894" i="61"/>
  <c r="AM29" i="30"/>
  <c r="AM128" i="30"/>
  <c r="AM82" i="30"/>
  <c r="K1052" i="61"/>
  <c r="K1034" i="61"/>
  <c r="K1016" i="61"/>
  <c r="K998" i="61"/>
  <c r="K980" i="61"/>
  <c r="K962" i="61"/>
  <c r="AM89" i="30"/>
  <c r="AM18" i="30"/>
  <c r="K1051" i="61"/>
  <c r="K1033" i="61"/>
  <c r="K1015" i="61"/>
  <c r="K997" i="61"/>
  <c r="K979" i="61"/>
  <c r="K951" i="61"/>
  <c r="K941" i="61"/>
  <c r="K933" i="61"/>
  <c r="K923" i="61"/>
  <c r="K905" i="61"/>
  <c r="AM145" i="30"/>
  <c r="AM122" i="30"/>
  <c r="AM104" i="30"/>
  <c r="AM81" i="30"/>
  <c r="AM58" i="30"/>
  <c r="AM40" i="30"/>
  <c r="AM17" i="30"/>
  <c r="K952" i="61"/>
  <c r="K942" i="61"/>
  <c r="K934" i="61"/>
  <c r="K924" i="61"/>
  <c r="K914" i="61"/>
  <c r="K906" i="61"/>
  <c r="K898" i="61"/>
  <c r="AM151" i="30"/>
  <c r="AM135" i="30"/>
  <c r="AM79" i="30"/>
  <c r="AM55" i="30"/>
  <c r="AM144" i="30"/>
  <c r="AM121" i="30"/>
  <c r="AM98" i="30"/>
  <c r="AM80" i="30"/>
  <c r="AM57" i="30"/>
  <c r="AM34" i="30"/>
  <c r="AM16" i="30"/>
  <c r="AM105" i="30"/>
  <c r="AM41" i="30"/>
  <c r="AM138" i="30"/>
  <c r="AM120" i="30"/>
  <c r="AM97" i="30"/>
  <c r="AM56" i="30"/>
  <c r="AM33" i="30"/>
  <c r="AM10" i="30"/>
  <c r="AM137" i="30"/>
  <c r="AM114" i="30"/>
  <c r="AM96" i="30"/>
  <c r="AM73" i="30"/>
  <c r="AM50" i="30"/>
  <c r="AM32" i="30"/>
  <c r="AM9" i="30"/>
  <c r="AM74" i="30"/>
  <c r="AM126" i="30"/>
  <c r="AM38" i="30"/>
  <c r="AM154" i="30"/>
  <c r="AM136" i="30"/>
  <c r="AM113" i="30"/>
  <c r="AM90" i="30"/>
  <c r="AM72" i="30"/>
  <c r="AM49" i="30"/>
  <c r="AM26" i="30"/>
  <c r="AM8" i="30"/>
  <c r="AM153" i="30"/>
  <c r="AM130" i="30"/>
  <c r="AM112" i="30"/>
  <c r="AM66" i="30"/>
  <c r="AM48" i="30"/>
  <c r="AM25" i="30"/>
  <c r="AM152" i="30"/>
  <c r="AM129" i="30"/>
  <c r="AM106" i="30"/>
  <c r="AM88" i="30"/>
  <c r="AM65" i="30"/>
  <c r="AM42" i="30"/>
  <c r="AM24" i="30"/>
  <c r="R1059" i="61"/>
  <c r="Q1059" i="61"/>
  <c r="AM143" i="30"/>
  <c r="AM127" i="30"/>
  <c r="AM119" i="30"/>
  <c r="AM111" i="30"/>
  <c r="AM103" i="30"/>
  <c r="AM95" i="30"/>
  <c r="AM87" i="30"/>
  <c r="AM71" i="30"/>
  <c r="AM63" i="30"/>
  <c r="AM47" i="30"/>
  <c r="AM39" i="30"/>
  <c r="AM31" i="30"/>
  <c r="AM23" i="30"/>
  <c r="AM15" i="30"/>
  <c r="AM7" i="30"/>
  <c r="AM150" i="30"/>
  <c r="AM142" i="30"/>
  <c r="AM134" i="30"/>
  <c r="AM118" i="30"/>
  <c r="AM110" i="30"/>
  <c r="AM102" i="30"/>
  <c r="AM94" i="30"/>
  <c r="AM86" i="30"/>
  <c r="AM78" i="30"/>
  <c r="AM70" i="30"/>
  <c r="AM62" i="30"/>
  <c r="AM54" i="30"/>
  <c r="AM46" i="30"/>
  <c r="AM30" i="30"/>
  <c r="AM22" i="30"/>
  <c r="AM14" i="30"/>
  <c r="AM6" i="30"/>
  <c r="AM149" i="30"/>
  <c r="AM133" i="30"/>
  <c r="AM117" i="30"/>
  <c r="AM101" i="30"/>
  <c r="AM85" i="30"/>
  <c r="AM69" i="30"/>
  <c r="AM37" i="30"/>
  <c r="AM148" i="30"/>
  <c r="AM140" i="30"/>
  <c r="AM132" i="30"/>
  <c r="AM124" i="30"/>
  <c r="AM116" i="30"/>
  <c r="AM100" i="30"/>
  <c r="AM92" i="30"/>
  <c r="AM84" i="30"/>
  <c r="AM76" i="30"/>
  <c r="AM68" i="30"/>
  <c r="AM60" i="30"/>
  <c r="AM52" i="30"/>
  <c r="AM44" i="30"/>
  <c r="AM36" i="30"/>
  <c r="AM28" i="30"/>
  <c r="AM20" i="30"/>
  <c r="AM12" i="30"/>
  <c r="AM141" i="30"/>
  <c r="AM125" i="30"/>
  <c r="AM109" i="30"/>
  <c r="AM93" i="30"/>
  <c r="AM77" i="30"/>
  <c r="AM61" i="30"/>
  <c r="AM53" i="30"/>
  <c r="AM45" i="30"/>
  <c r="AM21" i="30"/>
  <c r="AM13" i="30"/>
  <c r="AM5" i="30"/>
  <c r="K957" i="61"/>
  <c r="AM147" i="30"/>
  <c r="AM139" i="30"/>
  <c r="AM131" i="30"/>
  <c r="AM123" i="30"/>
  <c r="AM115" i="30"/>
  <c r="AM107" i="30"/>
  <c r="AM99" i="30"/>
  <c r="AM91" i="30"/>
  <c r="AM83" i="30"/>
  <c r="AM75" i="30"/>
  <c r="AM67" i="30"/>
  <c r="AM59" i="30"/>
  <c r="AM51" i="30"/>
  <c r="AM43" i="30"/>
  <c r="AM35" i="30"/>
  <c r="AM27" i="30"/>
  <c r="AM19" i="30"/>
  <c r="AM11" i="30"/>
  <c r="AM129" i="32"/>
  <c r="AM33" i="32"/>
  <c r="AM185" i="32"/>
  <c r="AM25" i="32"/>
  <c r="AH3" i="32"/>
  <c r="AM125" i="32"/>
  <c r="AM109" i="32"/>
  <c r="AM21" i="32"/>
  <c r="AM13" i="32"/>
  <c r="AM5" i="32"/>
  <c r="AM177" i="32"/>
  <c r="AM145" i="32"/>
  <c r="AM113" i="32"/>
  <c r="AM81" i="32"/>
  <c r="AM49" i="32"/>
  <c r="AM97" i="32"/>
  <c r="AM153" i="32"/>
  <c r="AM137" i="32"/>
  <c r="AM105" i="32"/>
  <c r="AM73" i="32"/>
  <c r="AM41" i="32"/>
  <c r="AM161" i="32"/>
  <c r="AM65" i="32"/>
  <c r="AM121" i="32"/>
  <c r="AM89" i="32"/>
  <c r="K885" i="61"/>
  <c r="K875" i="61"/>
  <c r="K865" i="61"/>
  <c r="K853" i="61"/>
  <c r="K841" i="61"/>
  <c r="K833" i="61"/>
  <c r="K825" i="61"/>
  <c r="K815" i="61"/>
  <c r="K805" i="61"/>
  <c r="K795" i="61"/>
  <c r="K785" i="61"/>
  <c r="K777" i="61"/>
  <c r="K767" i="61"/>
  <c r="K757" i="61"/>
  <c r="K747" i="61"/>
  <c r="K737" i="61"/>
  <c r="K729" i="61"/>
  <c r="K717" i="61"/>
  <c r="K707" i="61"/>
  <c r="K699" i="61"/>
  <c r="K691" i="61"/>
  <c r="AM162" i="32"/>
  <c r="AM130" i="32"/>
  <c r="AM98" i="32"/>
  <c r="AM66" i="32"/>
  <c r="AM34" i="32"/>
  <c r="AM176" i="32"/>
  <c r="AM152" i="32"/>
  <c r="AM128" i="32"/>
  <c r="AM104" i="32"/>
  <c r="AM88" i="32"/>
  <c r="AM64" i="32"/>
  <c r="AM48" i="32"/>
  <c r="AM40" i="32"/>
  <c r="AM32" i="32"/>
  <c r="AM183" i="32"/>
  <c r="AM167" i="32"/>
  <c r="AM159" i="32"/>
  <c r="AM151" i="32"/>
  <c r="AM143" i="32"/>
  <c r="AM135" i="32"/>
  <c r="AM127" i="32"/>
  <c r="AM119" i="32"/>
  <c r="AM111" i="32"/>
  <c r="AM103" i="32"/>
  <c r="AM95" i="32"/>
  <c r="AM79" i="32"/>
  <c r="AM63" i="32"/>
  <c r="AM55" i="32"/>
  <c r="AM47" i="32"/>
  <c r="AM39" i="32"/>
  <c r="AM31" i="32"/>
  <c r="AM23" i="32"/>
  <c r="AM174" i="32"/>
  <c r="AM166" i="32"/>
  <c r="AM158" i="32"/>
  <c r="AM150" i="32"/>
  <c r="AM142" i="32"/>
  <c r="AM134" i="32"/>
  <c r="AM126" i="32"/>
  <c r="AM118" i="32"/>
  <c r="AM110" i="32"/>
  <c r="AM102" i="32"/>
  <c r="AM94" i="32"/>
  <c r="AM86" i="32"/>
  <c r="AM70" i="32"/>
  <c r="AM62" i="32"/>
  <c r="AM54" i="32"/>
  <c r="AM38" i="32"/>
  <c r="AM30" i="32"/>
  <c r="AM168" i="32"/>
  <c r="AM144" i="32"/>
  <c r="AM120" i="32"/>
  <c r="AM96" i="32"/>
  <c r="AM72" i="32"/>
  <c r="AM181" i="32"/>
  <c r="AM165" i="32"/>
  <c r="AM141" i="32"/>
  <c r="AM93" i="32"/>
  <c r="AM77" i="32"/>
  <c r="AM61" i="32"/>
  <c r="AM45" i="32"/>
  <c r="AM188" i="32"/>
  <c r="AM180" i="32"/>
  <c r="AM172" i="32"/>
  <c r="AM148" i="32"/>
  <c r="AM140" i="32"/>
  <c r="AM132" i="32"/>
  <c r="AM124" i="32"/>
  <c r="AM116" i="32"/>
  <c r="AM108" i="32"/>
  <c r="AM100" i="32"/>
  <c r="AM92" i="32"/>
  <c r="AM84" i="32"/>
  <c r="AM76" i="32"/>
  <c r="AM68" i="32"/>
  <c r="AM60" i="32"/>
  <c r="AM44" i="32"/>
  <c r="AM36" i="32"/>
  <c r="AM28" i="32"/>
  <c r="AM184" i="32"/>
  <c r="AM112" i="32"/>
  <c r="AM80" i="32"/>
  <c r="AM56" i="32"/>
  <c r="AM24" i="32"/>
  <c r="AM189" i="32"/>
  <c r="AM173" i="32"/>
  <c r="AM157" i="32"/>
  <c r="AM149" i="32"/>
  <c r="AM133" i="32"/>
  <c r="AM117" i="32"/>
  <c r="AM101" i="32"/>
  <c r="AM85" i="32"/>
  <c r="AM69" i="32"/>
  <c r="AM53" i="32"/>
  <c r="AM37" i="32"/>
  <c r="AM29" i="32"/>
  <c r="AM187" i="32"/>
  <c r="AM179" i="32"/>
  <c r="AM171" i="32"/>
  <c r="AM163" i="32"/>
  <c r="AM155" i="32"/>
  <c r="AM147" i="32"/>
  <c r="AM139" i="32"/>
  <c r="AM131" i="32"/>
  <c r="AM123" i="32"/>
  <c r="AM107" i="32"/>
  <c r="AM99" i="32"/>
  <c r="AM83" i="32"/>
  <c r="AM75" i="32"/>
  <c r="AM67" i="32"/>
  <c r="AM59" i="32"/>
  <c r="AM51" i="32"/>
  <c r="AM43" i="32"/>
  <c r="AM35" i="32"/>
  <c r="AM27" i="32"/>
  <c r="AK82" i="34"/>
  <c r="AK74" i="34"/>
  <c r="AK66" i="34"/>
  <c r="AK58" i="34"/>
  <c r="AK50" i="34"/>
  <c r="AK42" i="34"/>
  <c r="AK34" i="34"/>
  <c r="AK26" i="34"/>
  <c r="AK18" i="34"/>
  <c r="AK73" i="34"/>
  <c r="AK57" i="34"/>
  <c r="AK49" i="34"/>
  <c r="AK41" i="34"/>
  <c r="AK33" i="34"/>
  <c r="AK25" i="34"/>
  <c r="AK17" i="34"/>
  <c r="L681" i="61"/>
  <c r="AK84" i="34"/>
  <c r="AK80" i="34"/>
  <c r="AK72" i="34"/>
  <c r="AK64" i="34"/>
  <c r="AK56" i="34"/>
  <c r="AK48" i="34"/>
  <c r="AK40" i="34"/>
  <c r="AK32" i="34"/>
  <c r="AK24" i="34"/>
  <c r="AK16" i="34"/>
  <c r="AK79" i="34"/>
  <c r="AK71" i="34"/>
  <c r="AK63" i="34"/>
  <c r="AK55" i="34"/>
  <c r="AK47" i="34"/>
  <c r="AK31" i="34"/>
  <c r="AK23" i="34"/>
  <c r="AK15" i="34"/>
  <c r="AK78" i="34"/>
  <c r="AK70" i="34"/>
  <c r="AK62" i="34"/>
  <c r="AK46" i="34"/>
  <c r="AK38" i="34"/>
  <c r="AK30" i="34"/>
  <c r="AK22" i="34"/>
  <c r="AK77" i="34"/>
  <c r="AK69" i="34"/>
  <c r="AK61" i="34"/>
  <c r="AK53" i="34"/>
  <c r="AK45" i="34"/>
  <c r="AK37" i="34"/>
  <c r="AK21" i="34"/>
  <c r="AK13" i="34"/>
  <c r="AK14" i="34"/>
  <c r="AK85" i="34"/>
  <c r="AK76" i="34"/>
  <c r="AK52" i="34"/>
  <c r="AK44" i="34"/>
  <c r="AK36" i="34"/>
  <c r="AK28" i="34"/>
  <c r="AK20" i="34"/>
  <c r="AO3" i="39"/>
  <c r="AP127" i="39"/>
  <c r="AP119" i="39"/>
  <c r="AP111" i="39"/>
  <c r="AP103" i="39"/>
  <c r="AP95" i="39"/>
  <c r="AP87" i="39"/>
  <c r="AP79" i="39"/>
  <c r="AP71" i="39"/>
  <c r="AP63" i="39"/>
  <c r="AP55" i="39"/>
  <c r="AP47" i="39"/>
  <c r="AP39" i="39"/>
  <c r="AP31" i="39"/>
  <c r="AP15" i="39"/>
  <c r="AP7" i="39"/>
  <c r="AP110" i="39"/>
  <c r="AP94" i="39"/>
  <c r="AP86" i="39"/>
  <c r="AP78" i="39"/>
  <c r="AP62" i="39"/>
  <c r="AP54" i="39"/>
  <c r="AP46" i="39"/>
  <c r="AP38" i="39"/>
  <c r="AP30" i="39"/>
  <c r="AP22" i="39"/>
  <c r="AP14" i="39"/>
  <c r="AP6" i="39"/>
  <c r="AP117" i="39"/>
  <c r="AP101" i="39"/>
  <c r="AP69" i="39"/>
  <c r="AP53" i="39"/>
  <c r="AP37" i="39"/>
  <c r="AP13" i="39"/>
  <c r="AP124" i="39"/>
  <c r="AP116" i="39"/>
  <c r="AP108" i="39"/>
  <c r="AP100" i="39"/>
  <c r="AP92" i="39"/>
  <c r="AP84" i="39"/>
  <c r="AP68" i="39"/>
  <c r="AP60" i="39"/>
  <c r="AP44" i="39"/>
  <c r="AP36" i="39"/>
  <c r="AP20" i="39"/>
  <c r="AP12" i="39"/>
  <c r="AP125" i="39"/>
  <c r="AP109" i="39"/>
  <c r="AP93" i="39"/>
  <c r="AP77" i="39"/>
  <c r="AP61" i="39"/>
  <c r="AP45" i="39"/>
  <c r="AP29" i="39"/>
  <c r="AP21" i="39"/>
  <c r="AP5" i="39"/>
  <c r="AP123" i="39"/>
  <c r="AP115" i="39"/>
  <c r="AP99" i="39"/>
  <c r="AP91" i="39"/>
  <c r="AP83" i="39"/>
  <c r="AP75" i="39"/>
  <c r="AP67" i="39"/>
  <c r="AP59" i="39"/>
  <c r="AP51" i="39"/>
  <c r="AP43" i="39"/>
  <c r="AP35" i="39"/>
  <c r="AP27" i="39"/>
  <c r="AP19" i="39"/>
  <c r="AP11" i="39"/>
  <c r="AE3" i="15"/>
  <c r="J6" i="61"/>
  <c r="J20" i="61" s="1"/>
  <c r="K6" i="61"/>
  <c r="K20" i="61" s="1"/>
  <c r="AM3" i="39" l="1"/>
  <c r="AJ4" i="19"/>
  <c r="AG4" i="15"/>
  <c r="H1066" i="61"/>
  <c r="H1060" i="61"/>
  <c r="H1053" i="61"/>
  <c r="H1040" i="61"/>
  <c r="H1029" i="61"/>
  <c r="H1009" i="61"/>
  <c r="H988" i="61"/>
  <c r="H976" i="61"/>
  <c r="H959" i="61"/>
  <c r="H948" i="61"/>
  <c r="H929" i="61"/>
  <c r="H918" i="61"/>
  <c r="H889" i="61"/>
  <c r="H879" i="61"/>
  <c r="H870" i="61"/>
  <c r="H862" i="61"/>
  <c r="H855" i="61"/>
  <c r="H849" i="61"/>
  <c r="H843" i="61"/>
  <c r="H821" i="61"/>
  <c r="H808" i="61"/>
  <c r="H796" i="61"/>
  <c r="H788" i="61"/>
  <c r="H768" i="61"/>
  <c r="H762" i="61"/>
  <c r="H751" i="61"/>
  <c r="H742" i="61"/>
  <c r="H726" i="61"/>
  <c r="H719" i="61"/>
  <c r="H711" i="61"/>
  <c r="H683" i="61"/>
  <c r="H676" i="61"/>
  <c r="H668" i="61"/>
  <c r="H659" i="61"/>
  <c r="H654" i="61"/>
  <c r="H647" i="61"/>
  <c r="H639" i="61"/>
  <c r="H622" i="61"/>
  <c r="H610" i="61"/>
  <c r="H589" i="61"/>
  <c r="H582" i="61"/>
  <c r="H572" i="61"/>
  <c r="H564" i="61"/>
  <c r="H557" i="61"/>
  <c r="H550" i="61"/>
  <c r="H531" i="61"/>
  <c r="H520" i="61"/>
  <c r="H512" i="61"/>
  <c r="H505" i="61"/>
  <c r="H490" i="61"/>
  <c r="H478" i="61"/>
  <c r="H462" i="61"/>
  <c r="H455" i="61"/>
  <c r="H432" i="61"/>
  <c r="H410" i="61"/>
  <c r="H399" i="61"/>
  <c r="H393" i="61"/>
  <c r="H386" i="61"/>
  <c r="H371" i="61"/>
  <c r="H360" i="61"/>
  <c r="H338" i="61"/>
  <c r="H321" i="61"/>
  <c r="H309" i="61"/>
  <c r="H295" i="61"/>
  <c r="H289" i="61"/>
  <c r="H281" i="61"/>
  <c r="H254" i="61"/>
  <c r="H265" i="61" s="1"/>
  <c r="H223" i="61"/>
  <c r="H210" i="61"/>
  <c r="H178" i="61"/>
  <c r="H169" i="61"/>
  <c r="H154" i="61"/>
  <c r="H135" i="61"/>
  <c r="H119" i="61"/>
  <c r="H105" i="61"/>
  <c r="H81" i="61"/>
  <c r="H74" i="61"/>
  <c r="H66" i="61"/>
  <c r="H58" i="61"/>
  <c r="H52" i="61"/>
  <c r="H47" i="61"/>
  <c r="H34" i="61"/>
  <c r="H20" i="61"/>
  <c r="H590" i="61" l="1"/>
  <c r="H684" i="61"/>
  <c r="H82" i="61"/>
  <c r="H890" i="61"/>
  <c r="H179" i="61"/>
  <c r="H433" i="61"/>
  <c r="H1067" i="61"/>
  <c r="H1069" i="61" l="1"/>
  <c r="J422" i="61" l="1"/>
  <c r="J423" i="61"/>
  <c r="J424" i="61"/>
  <c r="J425" i="61"/>
  <c r="J388" i="61"/>
  <c r="J393" i="61" s="1"/>
  <c r="J81" i="61" l="1"/>
  <c r="J74" i="61"/>
  <c r="J60" i="61"/>
  <c r="J66" i="61" s="1"/>
  <c r="J54" i="61"/>
  <c r="J58" i="61" s="1"/>
  <c r="J49" i="61"/>
  <c r="J52" i="61" s="1"/>
  <c r="J36" i="61"/>
  <c r="J47" i="61" s="1"/>
  <c r="J22" i="61"/>
  <c r="J34" i="61" s="1"/>
  <c r="AM4" i="30"/>
  <c r="J82" i="61" l="1"/>
  <c r="AP4" i="39"/>
  <c r="M422" i="61" l="1"/>
  <c r="M423" i="61"/>
  <c r="M424" i="61"/>
  <c r="M425" i="61"/>
  <c r="AZ10" i="16"/>
  <c r="AZ49" i="16"/>
  <c r="AZ77" i="16"/>
  <c r="AZ208" i="16"/>
  <c r="L423" i="61"/>
  <c r="L425" i="61"/>
  <c r="AZ217" i="16"/>
  <c r="AZ221" i="16"/>
  <c r="AZ12" i="16"/>
  <c r="AZ16" i="16"/>
  <c r="AZ20" i="16"/>
  <c r="AZ24" i="16"/>
  <c r="AZ28" i="16"/>
  <c r="AZ32" i="16"/>
  <c r="AZ36" i="16"/>
  <c r="AZ40" i="16"/>
  <c r="AZ44" i="16"/>
  <c r="AZ48" i="16"/>
  <c r="AZ52" i="16"/>
  <c r="AZ56" i="16"/>
  <c r="AZ60" i="16"/>
  <c r="AZ64" i="16"/>
  <c r="AZ68" i="16"/>
  <c r="AZ72" i="16"/>
  <c r="AZ76" i="16"/>
  <c r="AZ80" i="16"/>
  <c r="AZ84" i="16"/>
  <c r="AZ88" i="16"/>
  <c r="AZ92" i="16"/>
  <c r="AZ96" i="16"/>
  <c r="AZ100" i="16"/>
  <c r="AZ104" i="16"/>
  <c r="AZ108" i="16"/>
  <c r="AZ112" i="16"/>
  <c r="AZ116" i="16"/>
  <c r="AZ120" i="16"/>
  <c r="AZ124" i="16"/>
  <c r="AZ128" i="16"/>
  <c r="AZ132" i="16"/>
  <c r="AZ136" i="16"/>
  <c r="AZ140" i="16"/>
  <c r="AZ144" i="16"/>
  <c r="AZ148" i="16"/>
  <c r="AZ152" i="16"/>
  <c r="AZ156" i="16"/>
  <c r="AZ160" i="16"/>
  <c r="AZ164" i="16"/>
  <c r="AZ168" i="16"/>
  <c r="AZ172" i="16"/>
  <c r="AZ176" i="16"/>
  <c r="AZ180" i="16"/>
  <c r="AZ188" i="16"/>
  <c r="AZ196" i="16"/>
  <c r="AZ204" i="16"/>
  <c r="AZ212" i="16"/>
  <c r="AG11" i="15"/>
  <c r="AG27" i="15"/>
  <c r="AG43" i="15"/>
  <c r="AG59" i="15"/>
  <c r="AG75" i="15"/>
  <c r="AG24" i="15"/>
  <c r="AG36" i="15"/>
  <c r="AG50" i="15"/>
  <c r="AG67" i="15"/>
  <c r="AG80" i="15"/>
  <c r="AZ220" i="16" l="1"/>
  <c r="K423" i="61"/>
  <c r="AZ192" i="16"/>
  <c r="AZ216" i="16"/>
  <c r="AZ200" i="16"/>
  <c r="AZ184" i="16"/>
  <c r="AZ7" i="16"/>
  <c r="AZ9" i="16"/>
  <c r="AZ5" i="16"/>
  <c r="AZ209" i="16"/>
  <c r="AZ4" i="16"/>
  <c r="AZ6" i="16"/>
  <c r="AZ177" i="16"/>
  <c r="AZ199" i="16"/>
  <c r="AZ195" i="16"/>
  <c r="AZ179" i="16"/>
  <c r="AZ167" i="16"/>
  <c r="AZ147" i="16"/>
  <c r="K422" i="61"/>
  <c r="AZ113" i="16"/>
  <c r="K425" i="61"/>
  <c r="AZ81" i="16"/>
  <c r="AZ145" i="16"/>
  <c r="AZ17" i="16"/>
  <c r="K424" i="61"/>
  <c r="AG71" i="15"/>
  <c r="AG55" i="15"/>
  <c r="AG39" i="15"/>
  <c r="AG23" i="15"/>
  <c r="AG7" i="15"/>
  <c r="AG83" i="15"/>
  <c r="AG51" i="15"/>
  <c r="AG35" i="15"/>
  <c r="AG19" i="15"/>
  <c r="AG79" i="15"/>
  <c r="AG63" i="15"/>
  <c r="AG47" i="15"/>
  <c r="AG31" i="15"/>
  <c r="AG15" i="15"/>
  <c r="AZ197" i="16"/>
  <c r="AZ173" i="16"/>
  <c r="AZ165" i="16"/>
  <c r="AZ149" i="16"/>
  <c r="AZ61" i="16"/>
  <c r="AZ53" i="16"/>
  <c r="AZ37" i="16"/>
  <c r="AZ21" i="16"/>
  <c r="AZ13" i="16"/>
  <c r="AZ8" i="16"/>
  <c r="AZ185" i="16"/>
  <c r="AZ153" i="16"/>
  <c r="AZ121" i="16"/>
  <c r="AZ89" i="16"/>
  <c r="AZ57" i="16"/>
  <c r="AZ25" i="16"/>
  <c r="L422" i="61"/>
  <c r="AZ213" i="16"/>
  <c r="AZ205" i="16"/>
  <c r="AZ189" i="16"/>
  <c r="AZ181" i="16"/>
  <c r="AZ157" i="16"/>
  <c r="AZ141" i="16"/>
  <c r="AZ133" i="16"/>
  <c r="AZ125" i="16"/>
  <c r="AZ117" i="16"/>
  <c r="AZ109" i="16"/>
  <c r="AZ101" i="16"/>
  <c r="AZ93" i="16"/>
  <c r="AZ85" i="16"/>
  <c r="AZ69" i="16"/>
  <c r="AZ45" i="16"/>
  <c r="AZ29" i="16"/>
  <c r="AZ193" i="16"/>
  <c r="AZ161" i="16"/>
  <c r="AZ129" i="16"/>
  <c r="AZ97" i="16"/>
  <c r="AZ65" i="16"/>
  <c r="AZ33" i="16"/>
  <c r="AZ201" i="16"/>
  <c r="AZ169" i="16"/>
  <c r="AZ137" i="16"/>
  <c r="AZ105" i="16"/>
  <c r="AZ73" i="16"/>
  <c r="AZ41" i="16"/>
  <c r="AZ219" i="16"/>
  <c r="AZ215" i="16"/>
  <c r="L424" i="61"/>
  <c r="AZ211" i="16"/>
  <c r="AZ207" i="16"/>
  <c r="AZ203" i="16"/>
  <c r="AZ191" i="16"/>
  <c r="AZ187" i="16"/>
  <c r="AZ183" i="16"/>
  <c r="AZ175" i="16"/>
  <c r="AZ171" i="16"/>
  <c r="AZ163" i="16"/>
  <c r="AZ159" i="16"/>
  <c r="AZ155" i="16"/>
  <c r="AZ151" i="16"/>
  <c r="AZ143" i="16"/>
  <c r="AZ139" i="16"/>
  <c r="AZ135" i="16"/>
  <c r="AZ131" i="16"/>
  <c r="AZ127" i="16"/>
  <c r="AZ123" i="16"/>
  <c r="AZ119" i="16"/>
  <c r="AZ115" i="16"/>
  <c r="AZ111" i="16"/>
  <c r="AZ107" i="16"/>
  <c r="AZ103" i="16"/>
  <c r="AZ99" i="16"/>
  <c r="AZ95" i="16"/>
  <c r="AZ91" i="16"/>
  <c r="AZ87" i="16"/>
  <c r="AZ83" i="16"/>
  <c r="AZ79" i="16"/>
  <c r="AZ75" i="16"/>
  <c r="AZ71" i="16"/>
  <c r="AZ67" i="16"/>
  <c r="AZ63" i="16"/>
  <c r="AZ59" i="16"/>
  <c r="AZ55" i="16"/>
  <c r="AZ51" i="16"/>
  <c r="AZ47" i="16"/>
  <c r="AZ43" i="16"/>
  <c r="AZ39" i="16"/>
  <c r="AZ35" i="16"/>
  <c r="AZ31" i="16"/>
  <c r="AZ27" i="16"/>
  <c r="AZ23" i="16"/>
  <c r="AZ19" i="16"/>
  <c r="AZ15" i="16"/>
  <c r="AZ11" i="16"/>
  <c r="AG86" i="15"/>
  <c r="AG82" i="15"/>
  <c r="AG78" i="15"/>
  <c r="AG74" i="15"/>
  <c r="AG70" i="15"/>
  <c r="AG66" i="15"/>
  <c r="AG62" i="15"/>
  <c r="AG58" i="15"/>
  <c r="AG54" i="15"/>
  <c r="AG46" i="15"/>
  <c r="AG42" i="15"/>
  <c r="AG38" i="15"/>
  <c r="AG34" i="15"/>
  <c r="AG30" i="15"/>
  <c r="AG26" i="15"/>
  <c r="AG22" i="15"/>
  <c r="AG18" i="15"/>
  <c r="AG14" i="15"/>
  <c r="AG10" i="15"/>
  <c r="AG6" i="15"/>
  <c r="AG85" i="15"/>
  <c r="AG81" i="15"/>
  <c r="AG77" i="15"/>
  <c r="AG73" i="15"/>
  <c r="AG69" i="15"/>
  <c r="AG65" i="15"/>
  <c r="AG61" i="15"/>
  <c r="AG57" i="15"/>
  <c r="AG53" i="15"/>
  <c r="AG49" i="15"/>
  <c r="AG45" i="15"/>
  <c r="AG41" i="15"/>
  <c r="AG37" i="15"/>
  <c r="AG33" i="15"/>
  <c r="AG29" i="15"/>
  <c r="AG25" i="15"/>
  <c r="AG21" i="15"/>
  <c r="AG17" i="15"/>
  <c r="AG13" i="15"/>
  <c r="AG9" i="15"/>
  <c r="AG5" i="15"/>
  <c r="AG84" i="15"/>
  <c r="AG76" i="15"/>
  <c r="AG72" i="15"/>
  <c r="AG68" i="15"/>
  <c r="AG64" i="15"/>
  <c r="AG60" i="15"/>
  <c r="AG56" i="15"/>
  <c r="AG52" i="15"/>
  <c r="AG48" i="15"/>
  <c r="AG44" i="15"/>
  <c r="AG40" i="15"/>
  <c r="AG32" i="15"/>
  <c r="AG28" i="15"/>
  <c r="AG20" i="15"/>
  <c r="AG16" i="15"/>
  <c r="AG12" i="15"/>
  <c r="AG8" i="15"/>
  <c r="AZ222" i="16"/>
  <c r="AZ218" i="16"/>
  <c r="AZ214" i="16"/>
  <c r="AZ210" i="16"/>
  <c r="AZ206" i="16"/>
  <c r="AZ202" i="16"/>
  <c r="AZ198" i="16"/>
  <c r="AZ194" i="16"/>
  <c r="AZ190" i="16"/>
  <c r="AZ186" i="16"/>
  <c r="AZ182" i="16"/>
  <c r="AZ178" i="16"/>
  <c r="AZ174" i="16"/>
  <c r="AZ170" i="16"/>
  <c r="AZ166" i="16"/>
  <c r="AZ162" i="16"/>
  <c r="AZ158" i="16"/>
  <c r="AZ154" i="16"/>
  <c r="AZ150" i="16"/>
  <c r="AZ146" i="16"/>
  <c r="AZ142" i="16"/>
  <c r="AZ138" i="16"/>
  <c r="AZ134" i="16"/>
  <c r="AZ130" i="16"/>
  <c r="AZ126" i="16"/>
  <c r="AZ122" i="16"/>
  <c r="AZ118" i="16"/>
  <c r="AZ114" i="16"/>
  <c r="AZ110" i="16"/>
  <c r="AZ106" i="16"/>
  <c r="AZ102" i="16"/>
  <c r="AZ98" i="16"/>
  <c r="AZ94" i="16"/>
  <c r="AZ90" i="16"/>
  <c r="AZ86" i="16"/>
  <c r="AZ82" i="16"/>
  <c r="AZ78" i="16"/>
  <c r="AZ74" i="16"/>
  <c r="AZ70" i="16"/>
  <c r="AZ66" i="16"/>
  <c r="AZ62" i="16"/>
  <c r="AZ58" i="16"/>
  <c r="AZ54" i="16"/>
  <c r="AZ50" i="16"/>
  <c r="AZ46" i="16"/>
  <c r="AZ42" i="16"/>
  <c r="AZ38" i="16"/>
  <c r="AZ34" i="16"/>
  <c r="AZ30" i="16"/>
  <c r="AZ26" i="16"/>
  <c r="AZ22" i="16"/>
  <c r="AZ18" i="16"/>
  <c r="AZ14" i="16"/>
  <c r="M6" i="61"/>
  <c r="M20" i="61" s="1"/>
  <c r="M36" i="61"/>
  <c r="M47" i="61" s="1"/>
  <c r="M49" i="61"/>
  <c r="M52" i="61" s="1"/>
  <c r="M54" i="61"/>
  <c r="M58" i="61" s="1"/>
  <c r="M60" i="61"/>
  <c r="M66" i="61" s="1"/>
  <c r="M74" i="61"/>
  <c r="M81" i="61"/>
  <c r="L6" i="61"/>
  <c r="L20" i="61" s="1"/>
  <c r="L22" i="61"/>
  <c r="L34" i="61" s="1"/>
  <c r="L36" i="61"/>
  <c r="L47" i="61" s="1"/>
  <c r="L49" i="61"/>
  <c r="L52" i="61" s="1"/>
  <c r="L54" i="61"/>
  <c r="L58" i="61" s="1"/>
  <c r="L60" i="61"/>
  <c r="L66" i="61" s="1"/>
  <c r="L74" i="61"/>
  <c r="L81" i="61"/>
  <c r="K54" i="61"/>
  <c r="K58" i="61" s="1"/>
  <c r="K60" i="61"/>
  <c r="K66" i="61" s="1"/>
  <c r="K81" i="61"/>
  <c r="Q74" i="61" l="1"/>
  <c r="AG3" i="15"/>
  <c r="K22" i="61"/>
  <c r="K34" i="61" s="1"/>
  <c r="K74" i="61"/>
  <c r="K36" i="61"/>
  <c r="K47" i="61" s="1"/>
  <c r="K49" i="61"/>
  <c r="K52" i="61" s="1"/>
  <c r="M22" i="61"/>
  <c r="M34" i="61" s="1"/>
  <c r="K82" i="61" l="1"/>
  <c r="J584" i="61" l="1"/>
  <c r="J589" i="61" s="1"/>
  <c r="J574" i="61"/>
  <c r="J582" i="61" s="1"/>
  <c r="J566" i="61"/>
  <c r="J572" i="61" s="1"/>
  <c r="J559" i="61"/>
  <c r="J564" i="61" s="1"/>
  <c r="J552" i="61"/>
  <c r="J557" i="61" s="1"/>
  <c r="J533" i="61"/>
  <c r="J550" i="61" s="1"/>
  <c r="J522" i="61"/>
  <c r="J531" i="61" s="1"/>
  <c r="J514" i="61"/>
  <c r="J520" i="61" s="1"/>
  <c r="J507" i="61"/>
  <c r="J512" i="61" s="1"/>
  <c r="J492" i="61"/>
  <c r="J505" i="61" s="1"/>
  <c r="J480" i="61"/>
  <c r="J490" i="61" s="1"/>
  <c r="J464" i="61"/>
  <c r="J478" i="61" s="1"/>
  <c r="J457" i="61"/>
  <c r="J462" i="61" s="1"/>
  <c r="J436" i="61"/>
  <c r="J455" i="61" s="1"/>
  <c r="J212" i="61" l="1"/>
  <c r="J223" i="61" s="1"/>
  <c r="J182" i="61"/>
  <c r="AL3" i="32" l="1"/>
  <c r="AM3" i="32"/>
  <c r="J1062" i="61" l="1"/>
  <c r="J1066" i="61" s="1"/>
  <c r="J1055" i="61"/>
  <c r="J1042" i="61"/>
  <c r="J1031" i="61"/>
  <c r="J1040" i="61" s="1"/>
  <c r="J1011" i="61"/>
  <c r="J990" i="61"/>
  <c r="J1009" i="61" s="1"/>
  <c r="J978" i="61"/>
  <c r="J988" i="61" s="1"/>
  <c r="J961" i="61"/>
  <c r="J976" i="61" s="1"/>
  <c r="J950" i="61"/>
  <c r="J959" i="61" s="1"/>
  <c r="J931" i="61"/>
  <c r="J948" i="61" s="1"/>
  <c r="J920" i="61"/>
  <c r="J929" i="61" s="1"/>
  <c r="J893" i="61"/>
  <c r="J881" i="61"/>
  <c r="J889" i="61" s="1"/>
  <c r="J872" i="61"/>
  <c r="J879" i="61" s="1"/>
  <c r="J864" i="61"/>
  <c r="J870" i="61" s="1"/>
  <c r="J857" i="61"/>
  <c r="J855" i="61"/>
  <c r="J845" i="61"/>
  <c r="J849" i="61" s="1"/>
  <c r="J823" i="61"/>
  <c r="J843" i="61" s="1"/>
  <c r="J810" i="61"/>
  <c r="J821" i="61" s="1"/>
  <c r="J798" i="61"/>
  <c r="J808" i="61" s="1"/>
  <c r="J790" i="61"/>
  <c r="J796" i="61" s="1"/>
  <c r="J770" i="61"/>
  <c r="J788" i="61" s="1"/>
  <c r="J764" i="61"/>
  <c r="J768" i="61" s="1"/>
  <c r="J753" i="61"/>
  <c r="J762" i="61" s="1"/>
  <c r="J744" i="61"/>
  <c r="J751" i="61" s="1"/>
  <c r="J728" i="61"/>
  <c r="J742" i="61" s="1"/>
  <c r="J721" i="61"/>
  <c r="J726" i="61" s="1"/>
  <c r="J713" i="61"/>
  <c r="J719" i="61" s="1"/>
  <c r="J687" i="61"/>
  <c r="J711" i="61" s="1"/>
  <c r="J683" i="61"/>
  <c r="J676" i="61"/>
  <c r="J668" i="61"/>
  <c r="J659" i="61"/>
  <c r="J647" i="61"/>
  <c r="J639" i="61"/>
  <c r="J622" i="61"/>
  <c r="J428" i="61" l="1"/>
  <c r="J432" i="61" s="1"/>
  <c r="J421" i="61"/>
  <c r="J412" i="61"/>
  <c r="J416" i="61" s="1"/>
  <c r="J401" i="61"/>
  <c r="J410" i="61" s="1"/>
  <c r="J395" i="61"/>
  <c r="J399" i="61" s="1"/>
  <c r="J373" i="61"/>
  <c r="J386" i="61" s="1"/>
  <c r="J362" i="61"/>
  <c r="J371" i="61" s="1"/>
  <c r="J340" i="61"/>
  <c r="J360" i="61" s="1"/>
  <c r="J323" i="61"/>
  <c r="J338" i="61" s="1"/>
  <c r="J311" i="61"/>
  <c r="J321" i="61" s="1"/>
  <c r="J297" i="61"/>
  <c r="J309" i="61" s="1"/>
  <c r="J291" i="61"/>
  <c r="J295" i="61" s="1"/>
  <c r="J283" i="61"/>
  <c r="J289" i="61" s="1"/>
  <c r="J267" i="61"/>
  <c r="J281" i="61" s="1"/>
  <c r="J256" i="61"/>
  <c r="J265" i="61" s="1"/>
  <c r="J238" i="61"/>
  <c r="J254" i="61" s="1"/>
  <c r="J225" i="61"/>
  <c r="J236" i="61" s="1"/>
  <c r="J171" i="61"/>
  <c r="J178" i="61" s="1"/>
  <c r="J156" i="61"/>
  <c r="J169" i="61" s="1"/>
  <c r="J137" i="61"/>
  <c r="J121" i="61"/>
  <c r="J107" i="61"/>
  <c r="J85" i="61"/>
  <c r="AL3" i="30" l="1"/>
  <c r="R376" i="61" l="1"/>
  <c r="Q376" i="61"/>
  <c r="Q384" i="61"/>
  <c r="R384" i="61"/>
  <c r="R379" i="61"/>
  <c r="Q379" i="61"/>
  <c r="R375" i="61"/>
  <c r="Q375" i="61"/>
  <c r="R750" i="61"/>
  <c r="Q750" i="61"/>
  <c r="R741" i="61"/>
  <c r="Q741" i="61"/>
  <c r="R381" i="61"/>
  <c r="Q381" i="61"/>
  <c r="R383" i="61"/>
  <c r="Q383" i="61"/>
  <c r="R378" i="61"/>
  <c r="Q378" i="61"/>
  <c r="R374" i="61"/>
  <c r="Q374" i="61"/>
  <c r="R747" i="61"/>
  <c r="R745" i="61"/>
  <c r="Q745" i="61"/>
  <c r="R382" i="61"/>
  <c r="Q382" i="61"/>
  <c r="R377" i="61"/>
  <c r="Q377" i="61"/>
  <c r="R682" i="61"/>
  <c r="Q682" i="61"/>
  <c r="R746" i="61"/>
  <c r="Q746" i="61"/>
  <c r="AI3" i="30"/>
  <c r="Q747" i="61"/>
  <c r="AK3" i="32"/>
  <c r="R748" i="61" l="1"/>
  <c r="Q748" i="61"/>
  <c r="R380" i="61"/>
  <c r="Q380" i="61"/>
  <c r="R749" i="61"/>
  <c r="Q749" i="61"/>
  <c r="R385" i="61"/>
  <c r="Q385" i="61"/>
  <c r="P622" i="61"/>
  <c r="N1067" i="61" l="1"/>
  <c r="N433" i="61" l="1"/>
  <c r="O1067" i="61" l="1"/>
  <c r="P1066" i="61"/>
  <c r="P1060" i="61"/>
  <c r="P1053" i="61"/>
  <c r="P1040" i="61"/>
  <c r="P1029" i="61"/>
  <c r="P1009" i="61"/>
  <c r="P988" i="61"/>
  <c r="P976" i="61"/>
  <c r="P959" i="61"/>
  <c r="P948" i="61"/>
  <c r="P929" i="61"/>
  <c r="P918" i="61"/>
  <c r="O890" i="61"/>
  <c r="N890" i="61"/>
  <c r="P889" i="61"/>
  <c r="P879" i="61"/>
  <c r="P870" i="61"/>
  <c r="P862" i="61"/>
  <c r="P855" i="61"/>
  <c r="P849" i="61"/>
  <c r="P843" i="61"/>
  <c r="P821" i="61"/>
  <c r="P808" i="61"/>
  <c r="P796" i="61"/>
  <c r="P788" i="61"/>
  <c r="P768" i="61"/>
  <c r="P762" i="61"/>
  <c r="P751" i="61"/>
  <c r="P742" i="61"/>
  <c r="P726" i="61"/>
  <c r="P719" i="61"/>
  <c r="P711" i="61"/>
  <c r="O684" i="61"/>
  <c r="N684" i="61"/>
  <c r="P676" i="61"/>
  <c r="P668" i="61"/>
  <c r="P659" i="61"/>
  <c r="P654" i="61"/>
  <c r="P647" i="61"/>
  <c r="P639" i="61"/>
  <c r="P610" i="61"/>
  <c r="O590" i="61"/>
  <c r="N590" i="61"/>
  <c r="P589" i="61"/>
  <c r="P582" i="61"/>
  <c r="P572" i="61"/>
  <c r="P564" i="61"/>
  <c r="P557" i="61"/>
  <c r="P550" i="61"/>
  <c r="P531" i="61"/>
  <c r="P520" i="61"/>
  <c r="P512" i="61"/>
  <c r="P505" i="61"/>
  <c r="P490" i="61"/>
  <c r="P478" i="61"/>
  <c r="P462" i="61"/>
  <c r="P455" i="61"/>
  <c r="P432" i="61"/>
  <c r="P426" i="61"/>
  <c r="P416" i="61"/>
  <c r="P399" i="61"/>
  <c r="P393" i="61"/>
  <c r="P386" i="61"/>
  <c r="P371" i="61"/>
  <c r="P360" i="61"/>
  <c r="P338" i="61"/>
  <c r="P321" i="61"/>
  <c r="P309" i="61"/>
  <c r="P295" i="61"/>
  <c r="P289" i="61"/>
  <c r="P281" i="61"/>
  <c r="P265" i="61"/>
  <c r="P254" i="61"/>
  <c r="P223" i="61"/>
  <c r="P210" i="61"/>
  <c r="O179" i="61"/>
  <c r="N179" i="61"/>
  <c r="P178" i="6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P20" i="61"/>
  <c r="N1069" i="61" l="1"/>
  <c r="P433" i="61"/>
  <c r="O1069" i="61"/>
  <c r="P1067" i="61"/>
  <c r="P684" i="61"/>
  <c r="P890" i="61"/>
  <c r="P590" i="61"/>
  <c r="P179" i="61"/>
  <c r="P82" i="61"/>
  <c r="J105" i="61"/>
  <c r="J210" i="61"/>
  <c r="J862" i="61"/>
  <c r="J135" i="61"/>
  <c r="J154" i="61"/>
  <c r="J426" i="61"/>
  <c r="J1053" i="61"/>
  <c r="J1060" i="61"/>
  <c r="J119" i="61"/>
  <c r="J1029" i="61"/>
  <c r="J654" i="61"/>
  <c r="J918" i="61"/>
  <c r="P1069" i="61" l="1"/>
  <c r="J433" i="61"/>
  <c r="J434" i="61" s="1"/>
  <c r="J1067" i="61"/>
  <c r="J1068" i="61" s="1"/>
  <c r="J179" i="61"/>
  <c r="J180" i="61" s="1"/>
  <c r="J684" i="61"/>
  <c r="J685" i="61" s="1"/>
  <c r="J890" i="61"/>
  <c r="J891" i="61" s="1"/>
  <c r="K687" i="61" l="1"/>
  <c r="K711" i="61" s="1"/>
  <c r="K713" i="61"/>
  <c r="K719" i="61" s="1"/>
  <c r="K744" i="61"/>
  <c r="K751" i="61" s="1"/>
  <c r="K764" i="61"/>
  <c r="K768" i="61" s="1"/>
  <c r="K770" i="61"/>
  <c r="K788" i="61" s="1"/>
  <c r="K798" i="61"/>
  <c r="K808" i="61" s="1"/>
  <c r="K872" i="61"/>
  <c r="K879" i="61" s="1"/>
  <c r="AJ3" i="32"/>
  <c r="K881" i="61" l="1"/>
  <c r="K889" i="61" s="1"/>
  <c r="K753" i="61"/>
  <c r="K762" i="61" s="1"/>
  <c r="L881" i="61"/>
  <c r="L889" i="61" s="1"/>
  <c r="K864" i="61"/>
  <c r="K870" i="61" s="1"/>
  <c r="K810" i="61"/>
  <c r="K821" i="61" s="1"/>
  <c r="K790" i="61"/>
  <c r="K796" i="61" s="1"/>
  <c r="K721" i="61"/>
  <c r="K726" i="61" s="1"/>
  <c r="L851" i="61"/>
  <c r="L855" i="61" s="1"/>
  <c r="L770" i="61"/>
  <c r="L788" i="61" s="1"/>
  <c r="L753" i="61"/>
  <c r="L762" i="61" s="1"/>
  <c r="L1042" i="61"/>
  <c r="R1042" i="61" s="1"/>
  <c r="M1031" i="61"/>
  <c r="M1040" i="61" s="1"/>
  <c r="M1011" i="61"/>
  <c r="M1062" i="61"/>
  <c r="K857" i="61"/>
  <c r="K851" i="61"/>
  <c r="K855" i="61" s="1"/>
  <c r="K845" i="61"/>
  <c r="K849" i="61" s="1"/>
  <c r="K823" i="61"/>
  <c r="K843" i="61" s="1"/>
  <c r="M713" i="61"/>
  <c r="M719" i="61" s="1"/>
  <c r="L893" i="61"/>
  <c r="L823" i="61"/>
  <c r="L843" i="61" s="1"/>
  <c r="L798" i="61"/>
  <c r="L808" i="61" s="1"/>
  <c r="K728" i="61"/>
  <c r="K742" i="61" s="1"/>
  <c r="M864" i="61"/>
  <c r="M870" i="61" s="1"/>
  <c r="L961" i="61"/>
  <c r="L976" i="61" s="1"/>
  <c r="M857" i="61"/>
  <c r="M764" i="61"/>
  <c r="M768" i="61" s="1"/>
  <c r="M744" i="61"/>
  <c r="M751" i="61" s="1"/>
  <c r="M728" i="61"/>
  <c r="M742" i="61" s="1"/>
  <c r="L1031" i="61"/>
  <c r="L1040" i="61" s="1"/>
  <c r="L1011" i="61"/>
  <c r="L1062" i="61"/>
  <c r="M950" i="61"/>
  <c r="M959" i="61" s="1"/>
  <c r="M931" i="61"/>
  <c r="M948" i="61" s="1"/>
  <c r="M721" i="61"/>
  <c r="M726" i="61" s="1"/>
  <c r="M687" i="61"/>
  <c r="M711" i="61" s="1"/>
  <c r="L872" i="61"/>
  <c r="L879" i="61" s="1"/>
  <c r="L857" i="61"/>
  <c r="L845" i="61"/>
  <c r="L849" i="61" s="1"/>
  <c r="M810" i="61"/>
  <c r="M821" i="61" s="1"/>
  <c r="M790" i="61"/>
  <c r="M796" i="61" s="1"/>
  <c r="L764" i="61"/>
  <c r="L768" i="61" s="1"/>
  <c r="L744" i="61"/>
  <c r="L751" i="61" s="1"/>
  <c r="L728" i="61"/>
  <c r="L742" i="61" s="1"/>
  <c r="M1055" i="61"/>
  <c r="L990" i="61"/>
  <c r="L1009" i="61" s="1"/>
  <c r="M978" i="61"/>
  <c r="M988" i="61" s="1"/>
  <c r="L950" i="61"/>
  <c r="L959" i="61" s="1"/>
  <c r="L931" i="61"/>
  <c r="L948" i="61" s="1"/>
  <c r="M920" i="61"/>
  <c r="L721" i="61"/>
  <c r="L726" i="61" s="1"/>
  <c r="L687" i="61"/>
  <c r="L711" i="61" s="1"/>
  <c r="M881" i="61"/>
  <c r="M889" i="61" s="1"/>
  <c r="M851" i="61"/>
  <c r="M855" i="61" s="1"/>
  <c r="M823" i="61"/>
  <c r="M843" i="61" s="1"/>
  <c r="L810" i="61"/>
  <c r="L821" i="61" s="1"/>
  <c r="M798" i="61"/>
  <c r="M808" i="61" s="1"/>
  <c r="L790" i="61"/>
  <c r="L796" i="61" s="1"/>
  <c r="M770" i="61"/>
  <c r="M788" i="61" s="1"/>
  <c r="M753" i="61"/>
  <c r="M762" i="61" s="1"/>
  <c r="L1055" i="61"/>
  <c r="M1042" i="61"/>
  <c r="L978" i="61"/>
  <c r="L988" i="61" s="1"/>
  <c r="M961" i="61"/>
  <c r="M976" i="61" s="1"/>
  <c r="L920" i="61"/>
  <c r="L713" i="61"/>
  <c r="L719" i="61" s="1"/>
  <c r="M872" i="61"/>
  <c r="M879" i="61" s="1"/>
  <c r="L864" i="61"/>
  <c r="L870" i="61" s="1"/>
  <c r="M845" i="61"/>
  <c r="M849" i="61" s="1"/>
  <c r="M893" i="61"/>
  <c r="M990" i="61"/>
  <c r="M1009" i="61" s="1"/>
  <c r="AM3" i="30"/>
  <c r="R1005" i="61" l="1"/>
  <c r="Q1005" i="61"/>
  <c r="R832" i="61"/>
  <c r="Q832" i="61"/>
  <c r="R968" i="61"/>
  <c r="Q968" i="61"/>
  <c r="R1048" i="61"/>
  <c r="Q1048" i="61"/>
  <c r="R760" i="61"/>
  <c r="Q760" i="61"/>
  <c r="R780" i="61"/>
  <c r="Q780" i="61"/>
  <c r="R800" i="61"/>
  <c r="Q800" i="61"/>
  <c r="R818" i="61"/>
  <c r="Q818" i="61"/>
  <c r="R846" i="61"/>
  <c r="Q846" i="61"/>
  <c r="R868" i="61"/>
  <c r="Q868" i="61"/>
  <c r="R888" i="61"/>
  <c r="Q888" i="61"/>
  <c r="R701" i="61"/>
  <c r="Q701" i="61"/>
  <c r="R708" i="61"/>
  <c r="Q708" i="61"/>
  <c r="R895" i="61"/>
  <c r="Q895" i="61"/>
  <c r="R925" i="61"/>
  <c r="Q925" i="61"/>
  <c r="R931" i="61"/>
  <c r="Q931" i="61"/>
  <c r="R935" i="61"/>
  <c r="Q935" i="61"/>
  <c r="R939" i="61"/>
  <c r="Q939" i="61"/>
  <c r="R943" i="61"/>
  <c r="Q943" i="61"/>
  <c r="R947" i="61"/>
  <c r="Q947" i="61"/>
  <c r="R953" i="61"/>
  <c r="Q953" i="61"/>
  <c r="R908" i="61"/>
  <c r="Q908" i="61"/>
  <c r="R954" i="61"/>
  <c r="Q954" i="61"/>
  <c r="R1002" i="61"/>
  <c r="Q1002" i="61"/>
  <c r="R874" i="61"/>
  <c r="Q874" i="61"/>
  <c r="R801" i="61"/>
  <c r="Q801" i="61"/>
  <c r="R994" i="61"/>
  <c r="Q994" i="61"/>
  <c r="R1003" i="61"/>
  <c r="Q1003" i="61"/>
  <c r="R1065" i="61"/>
  <c r="Q1065" i="61"/>
  <c r="R1018" i="61"/>
  <c r="Q1018" i="61"/>
  <c r="R1027" i="61"/>
  <c r="Q1027" i="61"/>
  <c r="R840" i="61"/>
  <c r="Q840" i="61"/>
  <c r="R713" i="61"/>
  <c r="Q713" i="61"/>
  <c r="R921" i="61"/>
  <c r="Q921" i="61"/>
  <c r="R963" i="61"/>
  <c r="Q963" i="61"/>
  <c r="R967" i="61"/>
  <c r="Q967" i="61"/>
  <c r="R971" i="61"/>
  <c r="Q971" i="61"/>
  <c r="R975" i="61"/>
  <c r="Q975" i="61"/>
  <c r="R981" i="61"/>
  <c r="Q981" i="61"/>
  <c r="R1047" i="61"/>
  <c r="Q1047" i="61"/>
  <c r="Q1051" i="61"/>
  <c r="R1051" i="61"/>
  <c r="R1057" i="61"/>
  <c r="Q1057" i="61"/>
  <c r="R731" i="61"/>
  <c r="Q731" i="61"/>
  <c r="R739" i="61"/>
  <c r="Q739" i="61"/>
  <c r="R894" i="61"/>
  <c r="Q894" i="61"/>
  <c r="Q924" i="61"/>
  <c r="R924" i="61"/>
  <c r="R928" i="61"/>
  <c r="Q928" i="61"/>
  <c r="R934" i="61"/>
  <c r="Q934" i="61"/>
  <c r="R938" i="61"/>
  <c r="Q938" i="61"/>
  <c r="Q942" i="61"/>
  <c r="R942" i="61"/>
  <c r="R946" i="61"/>
  <c r="Q946" i="61"/>
  <c r="R952" i="61"/>
  <c r="Q952" i="61"/>
  <c r="R982" i="61"/>
  <c r="Q982" i="61"/>
  <c r="R986" i="61"/>
  <c r="Q986" i="61"/>
  <c r="R759" i="61"/>
  <c r="Q759" i="61"/>
  <c r="R771" i="61"/>
  <c r="Q771" i="61"/>
  <c r="R779" i="61"/>
  <c r="Q779" i="61"/>
  <c r="R787" i="61"/>
  <c r="Q787" i="61"/>
  <c r="R799" i="61"/>
  <c r="Q799" i="61"/>
  <c r="R807" i="61"/>
  <c r="Q807" i="61"/>
  <c r="R817" i="61"/>
  <c r="Q817" i="61"/>
  <c r="R827" i="61"/>
  <c r="Q827" i="61"/>
  <c r="R835" i="61"/>
  <c r="Q835" i="61"/>
  <c r="R845" i="61"/>
  <c r="Q845" i="61"/>
  <c r="R857" i="61"/>
  <c r="Q857" i="61"/>
  <c r="R867" i="61"/>
  <c r="Q867" i="61"/>
  <c r="R877" i="61"/>
  <c r="Q877" i="61"/>
  <c r="R887" i="61"/>
  <c r="Q887" i="61"/>
  <c r="R691" i="61"/>
  <c r="Q691" i="61"/>
  <c r="Q698" i="61"/>
  <c r="R698" i="61"/>
  <c r="R707" i="61"/>
  <c r="Q707" i="61"/>
  <c r="R716" i="61"/>
  <c r="Q716" i="61"/>
  <c r="R899" i="61"/>
  <c r="Q899" i="61"/>
  <c r="R903" i="61"/>
  <c r="Q903" i="61"/>
  <c r="R907" i="61"/>
  <c r="Q907" i="61"/>
  <c r="R911" i="61"/>
  <c r="Q911" i="61"/>
  <c r="R993" i="61"/>
  <c r="Q993" i="61"/>
  <c r="R1000" i="61"/>
  <c r="Q1000" i="61"/>
  <c r="R1008" i="61"/>
  <c r="Q1008" i="61"/>
  <c r="R1014" i="61"/>
  <c r="Q1014" i="61"/>
  <c r="R1020" i="61"/>
  <c r="Q1020" i="61"/>
  <c r="R1028" i="61"/>
  <c r="Q1028" i="61"/>
  <c r="R1036" i="61"/>
  <c r="Q1036" i="61"/>
  <c r="R784" i="61"/>
  <c r="Q784" i="61"/>
  <c r="R695" i="61"/>
  <c r="Q695" i="61"/>
  <c r="R709" i="61"/>
  <c r="Q709" i="61"/>
  <c r="Q961" i="61"/>
  <c r="R961" i="61"/>
  <c r="R690" i="61"/>
  <c r="Q690" i="61"/>
  <c r="R737" i="61"/>
  <c r="Q737" i="61"/>
  <c r="R765" i="61"/>
  <c r="Q765" i="61"/>
  <c r="R798" i="61"/>
  <c r="Q798" i="61"/>
  <c r="R819" i="61"/>
  <c r="Q819" i="61"/>
  <c r="R839" i="61"/>
  <c r="Q839" i="61"/>
  <c r="R876" i="61"/>
  <c r="Q876" i="61"/>
  <c r="R914" i="61"/>
  <c r="Q914" i="61"/>
  <c r="R729" i="61"/>
  <c r="Q729" i="61"/>
  <c r="Q755" i="61"/>
  <c r="R755" i="61"/>
  <c r="R786" i="61"/>
  <c r="Q786" i="61"/>
  <c r="R811" i="61"/>
  <c r="Q811" i="61"/>
  <c r="Q831" i="61"/>
  <c r="R831" i="61"/>
  <c r="Q866" i="61"/>
  <c r="R866" i="61"/>
  <c r="Q697" i="61"/>
  <c r="R697" i="61"/>
  <c r="R881" i="61"/>
  <c r="Q881" i="61"/>
  <c r="R996" i="61"/>
  <c r="Q996" i="61"/>
  <c r="R1021" i="61"/>
  <c r="Q1021" i="61"/>
  <c r="R916" i="61"/>
  <c r="Q916" i="61"/>
  <c r="R964" i="61"/>
  <c r="Q964" i="61"/>
  <c r="R978" i="61"/>
  <c r="Q978" i="61"/>
  <c r="R1044" i="61"/>
  <c r="Q1044" i="61"/>
  <c r="R1058" i="61"/>
  <c r="Q1058" i="61"/>
  <c r="R772" i="61"/>
  <c r="Q772" i="61"/>
  <c r="R790" i="61"/>
  <c r="Q790" i="61"/>
  <c r="R810" i="61"/>
  <c r="Q810" i="61"/>
  <c r="R836" i="61"/>
  <c r="Q836" i="61"/>
  <c r="R858" i="61"/>
  <c r="Q858" i="61"/>
  <c r="R878" i="61"/>
  <c r="Q878" i="61"/>
  <c r="R692" i="61"/>
  <c r="Q692" i="61"/>
  <c r="R721" i="61"/>
  <c r="Q721" i="61"/>
  <c r="R733" i="61"/>
  <c r="Q733" i="61"/>
  <c r="R900" i="61"/>
  <c r="Q900" i="61"/>
  <c r="R1062" i="61"/>
  <c r="Q1062" i="61"/>
  <c r="R1031" i="61"/>
  <c r="Q1031" i="61"/>
  <c r="R724" i="61"/>
  <c r="Q724" i="61"/>
  <c r="R740" i="61"/>
  <c r="Q740" i="61"/>
  <c r="R854" i="61"/>
  <c r="Q854" i="61"/>
  <c r="R915" i="61"/>
  <c r="Q915" i="61"/>
  <c r="Q1043" i="61"/>
  <c r="R1043" i="61"/>
  <c r="R732" i="61"/>
  <c r="Q732" i="61"/>
  <c r="R770" i="61"/>
  <c r="Q770" i="61"/>
  <c r="R791" i="61"/>
  <c r="Q791" i="61"/>
  <c r="Q813" i="61"/>
  <c r="R813" i="61"/>
  <c r="Q842" i="61"/>
  <c r="R842" i="61"/>
  <c r="R869" i="61"/>
  <c r="Q869" i="61"/>
  <c r="R699" i="61"/>
  <c r="Q699" i="61"/>
  <c r="R956" i="61"/>
  <c r="Q956" i="61"/>
  <c r="R1023" i="61"/>
  <c r="Q1023" i="61"/>
  <c r="R804" i="61"/>
  <c r="Q804" i="61"/>
  <c r="R722" i="61"/>
  <c r="Q722" i="61"/>
  <c r="R917" i="61"/>
  <c r="Q917" i="61"/>
  <c r="R965" i="61"/>
  <c r="Q965" i="61"/>
  <c r="R969" i="61"/>
  <c r="Q969" i="61"/>
  <c r="R973" i="61"/>
  <c r="Q973" i="61"/>
  <c r="R979" i="61"/>
  <c r="Q979" i="61"/>
  <c r="R1045" i="61"/>
  <c r="Q1045" i="61"/>
  <c r="R1049" i="61"/>
  <c r="Q1049" i="61"/>
  <c r="R1055" i="61"/>
  <c r="Q1055" i="61"/>
  <c r="R687" i="61"/>
  <c r="Q687" i="61"/>
  <c r="R694" i="61"/>
  <c r="Q694" i="61"/>
  <c r="R703" i="61"/>
  <c r="Q703" i="61"/>
  <c r="R710" i="61"/>
  <c r="Q710" i="61"/>
  <c r="R723" i="61"/>
  <c r="Q723" i="61"/>
  <c r="R922" i="61"/>
  <c r="Q922" i="61"/>
  <c r="R926" i="61"/>
  <c r="Q926" i="61"/>
  <c r="R932" i="61"/>
  <c r="Q932" i="61"/>
  <c r="R936" i="61"/>
  <c r="Q936" i="61"/>
  <c r="R940" i="61"/>
  <c r="Q940" i="61"/>
  <c r="R944" i="61"/>
  <c r="Q944" i="61"/>
  <c r="R950" i="61"/>
  <c r="Q950" i="61"/>
  <c r="R984" i="61"/>
  <c r="Q984" i="61"/>
  <c r="R990" i="61"/>
  <c r="Q990" i="61"/>
  <c r="R728" i="61"/>
  <c r="Q728" i="61"/>
  <c r="Q736" i="61"/>
  <c r="R736" i="61"/>
  <c r="R754" i="61"/>
  <c r="Q754" i="61"/>
  <c r="R764" i="61"/>
  <c r="Q764" i="61"/>
  <c r="R774" i="61"/>
  <c r="Q774" i="61"/>
  <c r="R782" i="61"/>
  <c r="Q782" i="61"/>
  <c r="R792" i="61"/>
  <c r="Q792" i="61"/>
  <c r="R802" i="61"/>
  <c r="Q802" i="61"/>
  <c r="R812" i="61"/>
  <c r="Q812" i="61"/>
  <c r="R820" i="61"/>
  <c r="Q820" i="61"/>
  <c r="R830" i="61"/>
  <c r="Q830" i="61"/>
  <c r="R838" i="61"/>
  <c r="Q838" i="61"/>
  <c r="R848" i="61"/>
  <c r="Q848" i="61"/>
  <c r="R860" i="61"/>
  <c r="Q860" i="61"/>
  <c r="R872" i="61"/>
  <c r="Q872" i="61"/>
  <c r="R882" i="61"/>
  <c r="Q882" i="61"/>
  <c r="R897" i="61"/>
  <c r="Q897" i="61"/>
  <c r="R901" i="61"/>
  <c r="Q901" i="61"/>
  <c r="R905" i="61"/>
  <c r="Q905" i="61"/>
  <c r="R909" i="61"/>
  <c r="Q909" i="61"/>
  <c r="Q913" i="61"/>
  <c r="R913" i="61"/>
  <c r="R955" i="61"/>
  <c r="Q955" i="61"/>
  <c r="Q997" i="61"/>
  <c r="R997" i="61"/>
  <c r="R1004" i="61"/>
  <c r="Q1004" i="61"/>
  <c r="R1064" i="61"/>
  <c r="Q1064" i="61"/>
  <c r="R1017" i="61"/>
  <c r="Q1017" i="61"/>
  <c r="R1024" i="61"/>
  <c r="Q1024" i="61"/>
  <c r="R1033" i="61"/>
  <c r="Q1033" i="61"/>
  <c r="R794" i="61"/>
  <c r="Q794" i="61"/>
  <c r="R702" i="61"/>
  <c r="Q702" i="61"/>
  <c r="R718" i="61"/>
  <c r="Q718" i="61"/>
  <c r="R758" i="61"/>
  <c r="Q758" i="61"/>
  <c r="R781" i="61"/>
  <c r="Q781" i="61"/>
  <c r="R803" i="61"/>
  <c r="Q803" i="61"/>
  <c r="R834" i="61"/>
  <c r="Q834" i="61"/>
  <c r="R859" i="61"/>
  <c r="Q859" i="61"/>
  <c r="R715" i="61"/>
  <c r="Q715" i="61"/>
  <c r="R893" i="61"/>
  <c r="Q893" i="61"/>
  <c r="R706" i="61"/>
  <c r="Q706" i="61"/>
  <c r="R1038" i="61"/>
  <c r="Q1038" i="61"/>
  <c r="R734" i="61"/>
  <c r="Q734" i="61"/>
  <c r="R773" i="61"/>
  <c r="Q773" i="61"/>
  <c r="R793" i="61"/>
  <c r="Q793" i="61"/>
  <c r="R826" i="61"/>
  <c r="Q826" i="61"/>
  <c r="R847" i="61"/>
  <c r="Q847" i="61"/>
  <c r="R873" i="61"/>
  <c r="Q873" i="61"/>
  <c r="R1012" i="61"/>
  <c r="Q1012" i="61"/>
  <c r="R1032" i="61"/>
  <c r="Q1032" i="61"/>
  <c r="R766" i="61"/>
  <c r="Q766" i="61"/>
  <c r="R972" i="61"/>
  <c r="Q972" i="61"/>
  <c r="R1052" i="61"/>
  <c r="Q1052" i="61"/>
  <c r="R828" i="61"/>
  <c r="Q828" i="61"/>
  <c r="R983" i="61"/>
  <c r="Q983" i="61"/>
  <c r="R987" i="61"/>
  <c r="Q987" i="61"/>
  <c r="R744" i="61"/>
  <c r="Q744" i="61"/>
  <c r="R896" i="61"/>
  <c r="Q896" i="61"/>
  <c r="R904" i="61"/>
  <c r="Q904" i="61"/>
  <c r="R912" i="61"/>
  <c r="Q912" i="61"/>
  <c r="R995" i="61"/>
  <c r="Q995" i="61"/>
  <c r="Q1016" i="61"/>
  <c r="R1016" i="61"/>
  <c r="R1022" i="61"/>
  <c r="Q1022" i="61"/>
  <c r="R725" i="61"/>
  <c r="Q725" i="61"/>
  <c r="R778" i="61"/>
  <c r="Q778" i="61"/>
  <c r="R823" i="61"/>
  <c r="Q823" i="61"/>
  <c r="R883" i="61"/>
  <c r="Q883" i="61"/>
  <c r="R704" i="61"/>
  <c r="Q704" i="61"/>
  <c r="Q998" i="61"/>
  <c r="R998" i="61"/>
  <c r="R1007" i="61"/>
  <c r="Q1007" i="61"/>
  <c r="R1013" i="61"/>
  <c r="Q1013" i="61"/>
  <c r="Q1034" i="61"/>
  <c r="R1034" i="61"/>
  <c r="Q735" i="61"/>
  <c r="R735" i="61"/>
  <c r="Q776" i="61"/>
  <c r="R776" i="61"/>
  <c r="R852" i="61"/>
  <c r="Q852" i="61"/>
  <c r="R700" i="61"/>
  <c r="Q700" i="61"/>
  <c r="R992" i="61"/>
  <c r="Q992" i="61"/>
  <c r="R1001" i="61"/>
  <c r="Q1001" i="61"/>
  <c r="Q1063" i="61"/>
  <c r="R1063" i="61"/>
  <c r="Q1015" i="61"/>
  <c r="R1015" i="61"/>
  <c r="R1025" i="61"/>
  <c r="Q1025" i="61"/>
  <c r="R1037" i="61"/>
  <c r="Q1037" i="61"/>
  <c r="R814" i="61"/>
  <c r="Q814" i="61"/>
  <c r="R864" i="61"/>
  <c r="Q864" i="61"/>
  <c r="R884" i="61"/>
  <c r="Q884" i="61"/>
  <c r="R920" i="61"/>
  <c r="Q920" i="61"/>
  <c r="Q962" i="61"/>
  <c r="R962" i="61"/>
  <c r="R966" i="61"/>
  <c r="Q966" i="61"/>
  <c r="R970" i="61"/>
  <c r="Q970" i="61"/>
  <c r="R974" i="61"/>
  <c r="Q974" i="61"/>
  <c r="Q980" i="61"/>
  <c r="R980" i="61"/>
  <c r="R1046" i="61"/>
  <c r="Q1046" i="61"/>
  <c r="R1050" i="61"/>
  <c r="Q1050" i="61"/>
  <c r="R1056" i="61"/>
  <c r="Q1056" i="61"/>
  <c r="R923" i="61"/>
  <c r="Q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5" i="61"/>
  <c r="Q985" i="61"/>
  <c r="R991" i="61"/>
  <c r="Q991" i="61"/>
  <c r="R730" i="61"/>
  <c r="Q730" i="61"/>
  <c r="R738" i="61"/>
  <c r="Q738" i="61"/>
  <c r="R757" i="61"/>
  <c r="Q757" i="61"/>
  <c r="R767" i="61"/>
  <c r="Q767" i="61"/>
  <c r="R777" i="61"/>
  <c r="Q777" i="61"/>
  <c r="R785" i="61"/>
  <c r="Q785" i="61"/>
  <c r="R795" i="61"/>
  <c r="Q795" i="61"/>
  <c r="R805" i="61"/>
  <c r="Q805" i="61"/>
  <c r="R815" i="61"/>
  <c r="Q815" i="61"/>
  <c r="R825" i="61"/>
  <c r="Q825" i="61"/>
  <c r="R833" i="61"/>
  <c r="Q833" i="61"/>
  <c r="R841" i="61"/>
  <c r="Q841" i="61"/>
  <c r="R853" i="61"/>
  <c r="Q853" i="61"/>
  <c r="R865" i="61"/>
  <c r="Q865" i="61"/>
  <c r="R875" i="61"/>
  <c r="Q875" i="61"/>
  <c r="R885" i="61"/>
  <c r="Q885" i="61"/>
  <c r="R689" i="61"/>
  <c r="Q689" i="61"/>
  <c r="R696" i="61"/>
  <c r="Q696" i="61"/>
  <c r="R705" i="61"/>
  <c r="Q705" i="61"/>
  <c r="R714" i="61"/>
  <c r="Q714" i="61"/>
  <c r="R898" i="61"/>
  <c r="Q898" i="61"/>
  <c r="R902" i="61"/>
  <c r="Q902" i="61"/>
  <c r="Q906" i="61"/>
  <c r="R906" i="61"/>
  <c r="R910" i="61"/>
  <c r="Q910" i="61"/>
  <c r="R957" i="61"/>
  <c r="Q957" i="61"/>
  <c r="R999" i="61"/>
  <c r="Q999" i="61"/>
  <c r="R1006" i="61"/>
  <c r="Q1006" i="61"/>
  <c r="R1011" i="61"/>
  <c r="Q1011" i="61"/>
  <c r="R1019" i="61"/>
  <c r="Q1019" i="61"/>
  <c r="R1026" i="61"/>
  <c r="Q1026" i="61"/>
  <c r="R1035" i="61"/>
  <c r="Q1035" i="61"/>
  <c r="R756" i="61"/>
  <c r="Q756" i="61"/>
  <c r="R824" i="61"/>
  <c r="Q824" i="61"/>
  <c r="R693" i="61"/>
  <c r="Q693" i="61"/>
  <c r="R958" i="61"/>
  <c r="Q958" i="61"/>
  <c r="R688" i="61"/>
  <c r="Q688" i="61"/>
  <c r="R761" i="61"/>
  <c r="Q761" i="61"/>
  <c r="R783" i="61"/>
  <c r="Q783" i="61"/>
  <c r="R816" i="61"/>
  <c r="Q816" i="61"/>
  <c r="R837" i="61"/>
  <c r="Q837" i="61"/>
  <c r="R861" i="61"/>
  <c r="Q861" i="61"/>
  <c r="R717" i="61"/>
  <c r="Q717" i="61"/>
  <c r="R1039" i="61"/>
  <c r="Q1039" i="61"/>
  <c r="R753" i="61"/>
  <c r="Q753" i="61"/>
  <c r="Q775" i="61"/>
  <c r="R775" i="61"/>
  <c r="R806" i="61"/>
  <c r="Q806" i="61"/>
  <c r="R829" i="61"/>
  <c r="Q829" i="61"/>
  <c r="R851" i="61"/>
  <c r="Q851" i="61"/>
  <c r="Q886" i="61"/>
  <c r="R886" i="61"/>
  <c r="AJ3" i="30"/>
  <c r="L929" i="61"/>
  <c r="R929" i="61" s="1"/>
  <c r="R959" i="61"/>
  <c r="M918" i="61"/>
  <c r="R870" i="61"/>
  <c r="K678" i="61"/>
  <c r="K683" i="61" s="1"/>
  <c r="K641" i="61"/>
  <c r="K647" i="61" s="1"/>
  <c r="K593" i="61"/>
  <c r="K610" i="61" s="1"/>
  <c r="L593" i="61"/>
  <c r="L610" i="61" s="1"/>
  <c r="M624" i="61"/>
  <c r="M639" i="61" s="1"/>
  <c r="K612" i="61"/>
  <c r="K622" i="61" s="1"/>
  <c r="L656" i="61"/>
  <c r="L659" i="61" s="1"/>
  <c r="L641" i="61"/>
  <c r="L647" i="61" s="1"/>
  <c r="M661" i="61"/>
  <c r="M668" i="61" s="1"/>
  <c r="L670" i="61"/>
  <c r="L676" i="61" s="1"/>
  <c r="L678" i="61"/>
  <c r="L683" i="61" s="1"/>
  <c r="M612" i="61"/>
  <c r="M622" i="61" s="1"/>
  <c r="K961" i="61"/>
  <c r="K976" i="61" s="1"/>
  <c r="K1011" i="61"/>
  <c r="K920" i="61"/>
  <c r="R1009" i="61"/>
  <c r="L1066" i="61"/>
  <c r="R1066" i="61" s="1"/>
  <c r="L1029" i="61"/>
  <c r="R1029" i="61" s="1"/>
  <c r="R1040" i="61"/>
  <c r="R762" i="61"/>
  <c r="L612" i="61"/>
  <c r="L622" i="61" s="1"/>
  <c r="M656" i="61"/>
  <c r="M659" i="61" s="1"/>
  <c r="M641" i="61"/>
  <c r="M647" i="61" s="1"/>
  <c r="M593" i="61"/>
  <c r="M610" i="61" s="1"/>
  <c r="K1055" i="61"/>
  <c r="K990" i="61"/>
  <c r="K1009" i="61" s="1"/>
  <c r="R719" i="61"/>
  <c r="L1060" i="61"/>
  <c r="R1060" i="61" s="1"/>
  <c r="R796" i="61"/>
  <c r="R711" i="61"/>
  <c r="R726" i="61"/>
  <c r="M929" i="61"/>
  <c r="R849" i="61"/>
  <c r="R879" i="61"/>
  <c r="M862" i="61"/>
  <c r="L918" i="61"/>
  <c r="R918" i="61" s="1"/>
  <c r="K862" i="61"/>
  <c r="M1066" i="61"/>
  <c r="M1029" i="61"/>
  <c r="L1053" i="61"/>
  <c r="R1053" i="61" s="1"/>
  <c r="R855" i="61"/>
  <c r="R889" i="61"/>
  <c r="K1062" i="61"/>
  <c r="R821" i="61"/>
  <c r="R742" i="61"/>
  <c r="R976" i="61"/>
  <c r="R808" i="61"/>
  <c r="R843" i="61"/>
  <c r="R788" i="61"/>
  <c r="L661" i="61"/>
  <c r="L668" i="61" s="1"/>
  <c r="L624" i="61"/>
  <c r="L639" i="61" s="1"/>
  <c r="M670" i="61"/>
  <c r="M676" i="61" s="1"/>
  <c r="M678" i="61"/>
  <c r="M683" i="61" s="1"/>
  <c r="K1031" i="61"/>
  <c r="K1040" i="61" s="1"/>
  <c r="K893" i="61"/>
  <c r="K931" i="61"/>
  <c r="K948" i="61" s="1"/>
  <c r="K978" i="61"/>
  <c r="K988" i="61" s="1"/>
  <c r="K1042" i="61"/>
  <c r="K950" i="61"/>
  <c r="K959" i="61" s="1"/>
  <c r="R988" i="61"/>
  <c r="M1053" i="61"/>
  <c r="R948" i="61"/>
  <c r="M1060" i="61"/>
  <c r="R751" i="61"/>
  <c r="R768" i="61"/>
  <c r="L862" i="61"/>
  <c r="R862" i="61" s="1"/>
  <c r="AG3" i="34"/>
  <c r="AI3" i="34"/>
  <c r="R604" i="61" l="1"/>
  <c r="Q604" i="61"/>
  <c r="R642" i="61"/>
  <c r="Q642" i="61"/>
  <c r="R678" i="61"/>
  <c r="Q678" i="61"/>
  <c r="R600" i="61"/>
  <c r="Q600" i="61"/>
  <c r="R618" i="61"/>
  <c r="Q618" i="61"/>
  <c r="R636" i="61"/>
  <c r="Q636" i="61"/>
  <c r="Q653" i="61"/>
  <c r="R653" i="61"/>
  <c r="R645" i="61"/>
  <c r="Q645" i="61"/>
  <c r="R602" i="61"/>
  <c r="Q602" i="61"/>
  <c r="R620" i="61"/>
  <c r="Q620" i="61"/>
  <c r="R638" i="61"/>
  <c r="Q638" i="61"/>
  <c r="R657" i="61"/>
  <c r="Q657" i="61"/>
  <c r="R599" i="61"/>
  <c r="Q599" i="61"/>
  <c r="R617" i="61"/>
  <c r="Q617" i="61"/>
  <c r="R635" i="61"/>
  <c r="Q635" i="61"/>
  <c r="R658" i="61"/>
  <c r="Q658" i="61"/>
  <c r="Q675" i="61"/>
  <c r="R675" i="61"/>
  <c r="R597" i="61"/>
  <c r="Q597" i="61"/>
  <c r="R629" i="61"/>
  <c r="Q629" i="61"/>
  <c r="Q656" i="61"/>
  <c r="R656" i="61"/>
  <c r="R601" i="61"/>
  <c r="Q601" i="61"/>
  <c r="R680" i="61"/>
  <c r="Q680" i="61"/>
  <c r="R626" i="61"/>
  <c r="Q626" i="61"/>
  <c r="R621" i="61"/>
  <c r="Q621" i="61"/>
  <c r="R664" i="61"/>
  <c r="Q664" i="61"/>
  <c r="R633" i="61"/>
  <c r="Q633" i="61"/>
  <c r="R666" i="61"/>
  <c r="Q666" i="61"/>
  <c r="R615" i="61"/>
  <c r="Q615" i="61"/>
  <c r="R662" i="61"/>
  <c r="Q662" i="61"/>
  <c r="R608" i="61"/>
  <c r="Q608" i="61"/>
  <c r="R594" i="61"/>
  <c r="Q594" i="61"/>
  <c r="R612" i="61"/>
  <c r="Q612" i="61"/>
  <c r="R630" i="61"/>
  <c r="Q630" i="61"/>
  <c r="R681" i="61"/>
  <c r="Q681" i="61"/>
  <c r="R667" i="61"/>
  <c r="Q667" i="61"/>
  <c r="R607" i="61"/>
  <c r="Q607" i="61"/>
  <c r="R627" i="61"/>
  <c r="Q627" i="61"/>
  <c r="R643" i="61"/>
  <c r="Q643" i="61"/>
  <c r="R670" i="61"/>
  <c r="Q670" i="61"/>
  <c r="R609" i="61"/>
  <c r="Q609" i="61"/>
  <c r="R641" i="61"/>
  <c r="Q641" i="61"/>
  <c r="R646" i="61"/>
  <c r="Q646" i="61"/>
  <c r="R625" i="61"/>
  <c r="Q625" i="61"/>
  <c r="R672" i="61"/>
  <c r="Q672" i="61"/>
  <c r="R624" i="61"/>
  <c r="Q624" i="61"/>
  <c r="R679" i="61"/>
  <c r="Q679" i="61"/>
  <c r="R661" i="61"/>
  <c r="Q661" i="61"/>
  <c r="R606" i="61"/>
  <c r="Q606" i="61"/>
  <c r="R663" i="61"/>
  <c r="Q663" i="61"/>
  <c r="Q603" i="61"/>
  <c r="R603" i="61"/>
  <c r="R605" i="61"/>
  <c r="Q605" i="61"/>
  <c r="R628" i="61"/>
  <c r="Q628" i="61"/>
  <c r="R644" i="61"/>
  <c r="Q644" i="61"/>
  <c r="R665" i="61"/>
  <c r="Q665" i="61"/>
  <c r="R596" i="61"/>
  <c r="Q596" i="61"/>
  <c r="R614" i="61"/>
  <c r="Q614" i="61"/>
  <c r="R632" i="61"/>
  <c r="Q632" i="61"/>
  <c r="R649" i="61"/>
  <c r="Q649" i="61"/>
  <c r="R671" i="61"/>
  <c r="Q671" i="61"/>
  <c r="R598" i="61"/>
  <c r="Q598" i="61"/>
  <c r="R616" i="61"/>
  <c r="Q616" i="61"/>
  <c r="R634" i="61"/>
  <c r="Q634" i="61"/>
  <c r="R651" i="61"/>
  <c r="Q651" i="61"/>
  <c r="R673" i="61"/>
  <c r="Q673" i="61"/>
  <c r="R595" i="61"/>
  <c r="Q595" i="61"/>
  <c r="R613" i="61"/>
  <c r="Q613" i="61"/>
  <c r="R631" i="61"/>
  <c r="Q631" i="61"/>
  <c r="R652" i="61"/>
  <c r="Q652" i="61"/>
  <c r="R674" i="61"/>
  <c r="Q674" i="61"/>
  <c r="R619" i="61"/>
  <c r="Q619" i="61"/>
  <c r="R650" i="61"/>
  <c r="Q650" i="61"/>
  <c r="R593" i="61"/>
  <c r="Q593" i="61"/>
  <c r="R637" i="61"/>
  <c r="Q637" i="61"/>
  <c r="Q796" i="61"/>
  <c r="Q948" i="61"/>
  <c r="Q988" i="61"/>
  <c r="Q808" i="61"/>
  <c r="Q1066" i="61"/>
  <c r="Q1009" i="61"/>
  <c r="Q959" i="61"/>
  <c r="Q843" i="61"/>
  <c r="Q849" i="61"/>
  <c r="Q768" i="61"/>
  <c r="Q976" i="61"/>
  <c r="Q821" i="61"/>
  <c r="Q855" i="61"/>
  <c r="Q726" i="61"/>
  <c r="Q1060" i="61"/>
  <c r="Q762" i="61"/>
  <c r="Q870" i="61"/>
  <c r="Q929" i="61"/>
  <c r="Q742" i="61"/>
  <c r="Q918" i="61"/>
  <c r="Q1029" i="61"/>
  <c r="Q862" i="61"/>
  <c r="Q751" i="61"/>
  <c r="Q788" i="61"/>
  <c r="Q889" i="61"/>
  <c r="Q1053" i="61"/>
  <c r="Q879" i="61"/>
  <c r="Q711" i="61"/>
  <c r="Q719" i="61"/>
  <c r="Q1040" i="61"/>
  <c r="M1067" i="61"/>
  <c r="M1068" i="61" s="1"/>
  <c r="K1066" i="61"/>
  <c r="L1067" i="61"/>
  <c r="K890" i="61"/>
  <c r="K891" i="61" s="1"/>
  <c r="R659" i="61"/>
  <c r="K624" i="61"/>
  <c r="K639" i="61" s="1"/>
  <c r="R676" i="61"/>
  <c r="K670" i="61"/>
  <c r="K676" i="61" s="1"/>
  <c r="K656" i="61"/>
  <c r="K659" i="61" s="1"/>
  <c r="K1053" i="61"/>
  <c r="K918" i="61"/>
  <c r="R639" i="61"/>
  <c r="L654" i="61"/>
  <c r="R654" i="61" s="1"/>
  <c r="R668" i="61"/>
  <c r="K929" i="61"/>
  <c r="K1029" i="61"/>
  <c r="K649" i="61"/>
  <c r="L890" i="61"/>
  <c r="R890" i="61" s="1"/>
  <c r="K1060" i="61"/>
  <c r="R622" i="61"/>
  <c r="M654" i="61"/>
  <c r="R610" i="61"/>
  <c r="R647" i="61"/>
  <c r="K661" i="61"/>
  <c r="K668" i="61" s="1"/>
  <c r="M890" i="61"/>
  <c r="M891" i="61" s="1"/>
  <c r="R683" i="61"/>
  <c r="J590" i="61"/>
  <c r="J1069" i="61" s="1"/>
  <c r="J1070" i="61" s="1"/>
  <c r="AK3" i="34"/>
  <c r="AH3" i="34"/>
  <c r="L1068" i="61" l="1"/>
  <c r="R1067" i="61"/>
  <c r="Q1067" i="61"/>
  <c r="Q683" i="61"/>
  <c r="Q610" i="61"/>
  <c r="Q622" i="61"/>
  <c r="Q639" i="61"/>
  <c r="Q659" i="61"/>
  <c r="Q668" i="61"/>
  <c r="Q676" i="61"/>
  <c r="Q647" i="61"/>
  <c r="L891" i="61"/>
  <c r="Q890" i="61"/>
  <c r="Q654" i="61"/>
  <c r="K1067" i="61"/>
  <c r="K1068" i="61" s="1"/>
  <c r="M684" i="61"/>
  <c r="M685" i="61" s="1"/>
  <c r="K654" i="61"/>
  <c r="L684" i="61"/>
  <c r="R684" i="61" s="1"/>
  <c r="J591" i="61"/>
  <c r="Q891" i="61" l="1"/>
  <c r="L685" i="61"/>
  <c r="Q684" i="61"/>
  <c r="Q1068" i="61"/>
  <c r="K684" i="61"/>
  <c r="K685" i="61" s="1"/>
  <c r="M457" i="61"/>
  <c r="M462" i="61" s="1"/>
  <c r="L507" i="61"/>
  <c r="L512" i="61" s="1"/>
  <c r="M436" i="61"/>
  <c r="M455" i="61" s="1"/>
  <c r="R581" i="61" l="1"/>
  <c r="R517" i="61"/>
  <c r="R487" i="61"/>
  <c r="R567" i="61"/>
  <c r="R477" i="61"/>
  <c r="R511" i="61"/>
  <c r="R555" i="61"/>
  <c r="R493" i="61"/>
  <c r="R561" i="61"/>
  <c r="R449" i="61"/>
  <c r="R527" i="61"/>
  <c r="R587" i="61"/>
  <c r="R441" i="61"/>
  <c r="R497" i="61"/>
  <c r="R523" i="61"/>
  <c r="R577" i="61"/>
  <c r="R507" i="61"/>
  <c r="R469" i="61"/>
  <c r="R545" i="61"/>
  <c r="R453" i="61"/>
  <c r="R501" i="61"/>
  <c r="R541" i="61"/>
  <c r="Q685" i="61"/>
  <c r="M559" i="61"/>
  <c r="M564" i="61" s="1"/>
  <c r="L533" i="61"/>
  <c r="L550" i="61" s="1"/>
  <c r="M492" i="61"/>
  <c r="M505" i="61" s="1"/>
  <c r="L514" i="61"/>
  <c r="L520" i="61" s="1"/>
  <c r="L552" i="61"/>
  <c r="L557" i="61" s="1"/>
  <c r="L574" i="61"/>
  <c r="L582" i="61" s="1"/>
  <c r="Q453" i="61"/>
  <c r="Q493" i="61"/>
  <c r="Q511" i="61"/>
  <c r="M533" i="61"/>
  <c r="M550" i="61" s="1"/>
  <c r="L457" i="61"/>
  <c r="L462" i="61" s="1"/>
  <c r="M514" i="61"/>
  <c r="M520" i="61" s="1"/>
  <c r="M552" i="61"/>
  <c r="M557" i="61" s="1"/>
  <c r="M574" i="61"/>
  <c r="M582" i="61" s="1"/>
  <c r="L480" i="61"/>
  <c r="L490" i="61" s="1"/>
  <c r="Q441" i="61"/>
  <c r="Q477" i="61"/>
  <c r="Q497" i="61"/>
  <c r="Q517" i="61"/>
  <c r="Q555" i="61"/>
  <c r="Q577" i="61"/>
  <c r="L559" i="61"/>
  <c r="L564" i="61" s="1"/>
  <c r="M480" i="61"/>
  <c r="M490" i="61" s="1"/>
  <c r="L464" i="61"/>
  <c r="L478" i="61" s="1"/>
  <c r="L522" i="61"/>
  <c r="L531" i="61" s="1"/>
  <c r="M464" i="61"/>
  <c r="M478" i="61" s="1"/>
  <c r="M522" i="61"/>
  <c r="M531" i="61" s="1"/>
  <c r="L584" i="61"/>
  <c r="L589" i="61" s="1"/>
  <c r="Q501" i="61"/>
  <c r="Q523" i="61"/>
  <c r="Q541" i="61"/>
  <c r="Q561" i="61"/>
  <c r="Q581" i="61"/>
  <c r="M584" i="61"/>
  <c r="M589" i="61" s="1"/>
  <c r="L566" i="61"/>
  <c r="L572" i="61" s="1"/>
  <c r="M566" i="61"/>
  <c r="M572" i="61" s="1"/>
  <c r="Q449" i="61"/>
  <c r="Q469" i="61"/>
  <c r="Q487" i="61"/>
  <c r="M507" i="61"/>
  <c r="Q527" i="61"/>
  <c r="Q545" i="61"/>
  <c r="Q567" i="61"/>
  <c r="Q587" i="61"/>
  <c r="L436" i="61"/>
  <c r="L455" i="61" s="1"/>
  <c r="L492" i="61"/>
  <c r="L505" i="61" s="1"/>
  <c r="Q507" i="61" l="1"/>
  <c r="M512" i="61"/>
  <c r="R548" i="61"/>
  <c r="Q548" i="61"/>
  <c r="R489" i="61"/>
  <c r="Q489" i="61"/>
  <c r="R488" i="61"/>
  <c r="Q488" i="61"/>
  <c r="R504" i="61"/>
  <c r="Q504" i="61"/>
  <c r="R503" i="61"/>
  <c r="Q503" i="61"/>
  <c r="R502" i="61"/>
  <c r="Q502" i="61"/>
  <c r="R500" i="61"/>
  <c r="Q500" i="61"/>
  <c r="R499" i="61"/>
  <c r="Q499" i="61"/>
  <c r="R576" i="61"/>
  <c r="Q576" i="61"/>
  <c r="R495" i="61"/>
  <c r="Q495" i="61"/>
  <c r="R494" i="61"/>
  <c r="Q494" i="61"/>
  <c r="R549" i="61"/>
  <c r="Q549" i="61"/>
  <c r="R459" i="61"/>
  <c r="Q459" i="61"/>
  <c r="R465" i="61"/>
  <c r="Q465" i="61"/>
  <c r="R530" i="61"/>
  <c r="Q530" i="61"/>
  <c r="R452" i="61"/>
  <c r="Q452" i="61"/>
  <c r="R547" i="61"/>
  <c r="Q547" i="61"/>
  <c r="R471" i="61"/>
  <c r="Q471" i="61"/>
  <c r="R546" i="61"/>
  <c r="Q546" i="61"/>
  <c r="R470" i="61"/>
  <c r="Q470" i="61"/>
  <c r="R566" i="61"/>
  <c r="Q566" i="61"/>
  <c r="R486" i="61"/>
  <c r="Q486" i="61"/>
  <c r="R563" i="61"/>
  <c r="Q563" i="61"/>
  <c r="R485" i="61"/>
  <c r="Q485" i="61"/>
  <c r="R562" i="61"/>
  <c r="Q562" i="61"/>
  <c r="R484" i="61"/>
  <c r="Q484" i="61"/>
  <c r="Q560" i="61"/>
  <c r="R482" i="61"/>
  <c r="Q482" i="61"/>
  <c r="R559" i="61"/>
  <c r="Q559" i="61"/>
  <c r="R481" i="61"/>
  <c r="Q481" i="61"/>
  <c r="R556" i="61"/>
  <c r="Q556" i="61"/>
  <c r="R480" i="61"/>
  <c r="Q480" i="61"/>
  <c r="R554" i="61"/>
  <c r="Q554" i="61"/>
  <c r="R476" i="61"/>
  <c r="Q476" i="61"/>
  <c r="R553" i="61"/>
  <c r="Q553" i="61"/>
  <c r="R475" i="61"/>
  <c r="Q475" i="61"/>
  <c r="R552" i="61"/>
  <c r="Q552" i="61"/>
  <c r="R474" i="61"/>
  <c r="Q474" i="61"/>
  <c r="R533" i="61"/>
  <c r="Q533" i="61"/>
  <c r="Q445" i="61"/>
  <c r="R445" i="61"/>
  <c r="R472" i="61"/>
  <c r="Q472" i="61"/>
  <c r="R569" i="61"/>
  <c r="Q569" i="61"/>
  <c r="R586" i="61"/>
  <c r="Q586" i="61"/>
  <c r="R584" i="61"/>
  <c r="Q584" i="61"/>
  <c r="R580" i="61"/>
  <c r="Q580" i="61"/>
  <c r="R578" i="61"/>
  <c r="Q578" i="61"/>
  <c r="R574" i="61"/>
  <c r="Q574" i="61"/>
  <c r="R510" i="61"/>
  <c r="Q510" i="61"/>
  <c r="R529" i="61"/>
  <c r="Q529" i="61"/>
  <c r="R451" i="61"/>
  <c r="Q451" i="61"/>
  <c r="R528" i="61"/>
  <c r="Q528" i="61"/>
  <c r="R450" i="61"/>
  <c r="Q450" i="61"/>
  <c r="R544" i="61"/>
  <c r="Q544" i="61"/>
  <c r="R468" i="61"/>
  <c r="Q468" i="61"/>
  <c r="R543" i="61"/>
  <c r="Q543" i="61"/>
  <c r="R467" i="61"/>
  <c r="Q467" i="61"/>
  <c r="R542" i="61"/>
  <c r="Q542" i="61"/>
  <c r="R466" i="61"/>
  <c r="Q466" i="61"/>
  <c r="R540" i="61"/>
  <c r="Q540" i="61"/>
  <c r="R464" i="61"/>
  <c r="Q464" i="61"/>
  <c r="R539" i="61"/>
  <c r="Q539" i="61"/>
  <c r="R461" i="61"/>
  <c r="Q461" i="61"/>
  <c r="R538" i="61"/>
  <c r="Q538" i="61"/>
  <c r="R460" i="61"/>
  <c r="Q460" i="61"/>
  <c r="R536" i="61"/>
  <c r="Q536" i="61"/>
  <c r="R458" i="61"/>
  <c r="Q458" i="61"/>
  <c r="R535" i="61"/>
  <c r="Q535" i="61"/>
  <c r="R457" i="61"/>
  <c r="Q457" i="61"/>
  <c r="R534" i="61"/>
  <c r="Q534" i="61"/>
  <c r="R454" i="61"/>
  <c r="Q454" i="61"/>
  <c r="R473" i="61"/>
  <c r="Q473" i="61"/>
  <c r="R537" i="61"/>
  <c r="Q537" i="61"/>
  <c r="R568" i="61"/>
  <c r="Q568" i="61"/>
  <c r="R585" i="61"/>
  <c r="Q585" i="61"/>
  <c r="R579" i="61"/>
  <c r="Q579" i="61"/>
  <c r="R498" i="61"/>
  <c r="Q498" i="61"/>
  <c r="R496" i="61"/>
  <c r="Q496" i="61"/>
  <c r="R575" i="61"/>
  <c r="Q575" i="61"/>
  <c r="R570" i="61"/>
  <c r="Q570" i="61"/>
  <c r="R492" i="61"/>
  <c r="Q492" i="61"/>
  <c r="R436" i="61"/>
  <c r="Q436" i="61"/>
  <c r="R509" i="61"/>
  <c r="Q509" i="61"/>
  <c r="R588" i="61"/>
  <c r="Q588" i="61"/>
  <c r="R508" i="61"/>
  <c r="Q508" i="61"/>
  <c r="R526" i="61"/>
  <c r="Q526" i="61"/>
  <c r="R448" i="61"/>
  <c r="Q448" i="61"/>
  <c r="R525" i="61"/>
  <c r="Q525" i="61"/>
  <c r="R447" i="61"/>
  <c r="Q447" i="61"/>
  <c r="R524" i="61"/>
  <c r="Q524" i="61"/>
  <c r="R446" i="61"/>
  <c r="Q446" i="61"/>
  <c r="R522" i="61"/>
  <c r="Q522" i="61"/>
  <c r="R444" i="61"/>
  <c r="Q444" i="61"/>
  <c r="R519" i="61"/>
  <c r="Q519" i="61"/>
  <c r="R443" i="61"/>
  <c r="Q443" i="61"/>
  <c r="R518" i="61"/>
  <c r="Q518" i="61"/>
  <c r="R442" i="61"/>
  <c r="Q442" i="61"/>
  <c r="R516" i="61"/>
  <c r="Q516" i="61"/>
  <c r="R440" i="61"/>
  <c r="Q440" i="61"/>
  <c r="R515" i="61"/>
  <c r="Q515" i="61"/>
  <c r="R439" i="61"/>
  <c r="Q439" i="61"/>
  <c r="R514" i="61"/>
  <c r="Q514" i="61"/>
  <c r="R438" i="61"/>
  <c r="Q438" i="61"/>
  <c r="R571" i="61"/>
  <c r="Q571" i="61"/>
  <c r="R437" i="61"/>
  <c r="Q437" i="61"/>
  <c r="Q483" i="61"/>
  <c r="R483" i="61"/>
  <c r="K533" i="61"/>
  <c r="K550" i="61" s="1"/>
  <c r="L412" i="61"/>
  <c r="L416" i="61" s="1"/>
  <c r="L388" i="61"/>
  <c r="L393" i="61" s="1"/>
  <c r="L362" i="61"/>
  <c r="L371" i="61" s="1"/>
  <c r="L323" i="61"/>
  <c r="L338" i="61" s="1"/>
  <c r="L311" i="61"/>
  <c r="L321" i="61" s="1"/>
  <c r="L283" i="61"/>
  <c r="L289" i="61" s="1"/>
  <c r="L428" i="61"/>
  <c r="L432" i="61" s="1"/>
  <c r="L212" i="61"/>
  <c r="L223" i="61" s="1"/>
  <c r="L182" i="61"/>
  <c r="M421" i="61"/>
  <c r="M401" i="61"/>
  <c r="M410" i="61" s="1"/>
  <c r="M395" i="61"/>
  <c r="M399" i="61" s="1"/>
  <c r="M373" i="61"/>
  <c r="M386" i="61" s="1"/>
  <c r="M340" i="61"/>
  <c r="M360" i="61" s="1"/>
  <c r="M297" i="61"/>
  <c r="M309" i="61" s="1"/>
  <c r="M291" i="61"/>
  <c r="M295" i="61" s="1"/>
  <c r="M267" i="61"/>
  <c r="M281" i="61" s="1"/>
  <c r="M256" i="61"/>
  <c r="M265" i="61" s="1"/>
  <c r="M238" i="61"/>
  <c r="M254" i="61" s="1"/>
  <c r="M225" i="61"/>
  <c r="M236" i="61" s="1"/>
  <c r="L421" i="61"/>
  <c r="L401" i="61"/>
  <c r="L410" i="61" s="1"/>
  <c r="L395" i="61"/>
  <c r="L399" i="61" s="1"/>
  <c r="L373" i="61"/>
  <c r="L386" i="61" s="1"/>
  <c r="L340" i="61"/>
  <c r="L360" i="61" s="1"/>
  <c r="L297" i="61"/>
  <c r="L309" i="61" s="1"/>
  <c r="L291" i="61"/>
  <c r="L295" i="61" s="1"/>
  <c r="L267" i="61"/>
  <c r="L281" i="61" s="1"/>
  <c r="L256" i="61"/>
  <c r="L265" i="61" s="1"/>
  <c r="L238" i="61"/>
  <c r="L254" i="61" s="1"/>
  <c r="L225" i="61"/>
  <c r="L236" i="61" s="1"/>
  <c r="M412" i="61"/>
  <c r="M416" i="61" s="1"/>
  <c r="M388" i="61"/>
  <c r="M393" i="61" s="1"/>
  <c r="M362" i="61"/>
  <c r="M371" i="61" s="1"/>
  <c r="M323" i="61"/>
  <c r="M338" i="61" s="1"/>
  <c r="M311" i="61"/>
  <c r="M321" i="61" s="1"/>
  <c r="M283" i="61"/>
  <c r="M289" i="61" s="1"/>
  <c r="M428" i="61"/>
  <c r="M432" i="61" s="1"/>
  <c r="M212" i="61"/>
  <c r="M223" i="61" s="1"/>
  <c r="M182" i="61"/>
  <c r="R589" i="61"/>
  <c r="R550" i="61"/>
  <c r="R505" i="61"/>
  <c r="R512" i="61"/>
  <c r="K559" i="61"/>
  <c r="K564" i="61" s="1"/>
  <c r="K566" i="61"/>
  <c r="K572" i="61" s="1"/>
  <c r="K464" i="61"/>
  <c r="K478" i="61" s="1"/>
  <c r="K522" i="61"/>
  <c r="K531" i="61" s="1"/>
  <c r="AP3" i="39"/>
  <c r="R531" i="61"/>
  <c r="R582" i="61"/>
  <c r="K492" i="61"/>
  <c r="K505" i="61" s="1"/>
  <c r="R564" i="61"/>
  <c r="R462" i="61"/>
  <c r="R520" i="61"/>
  <c r="R478" i="61"/>
  <c r="R455" i="61"/>
  <c r="R572" i="61"/>
  <c r="R490" i="61"/>
  <c r="R557" i="61"/>
  <c r="AY3" i="16"/>
  <c r="AV3" i="16"/>
  <c r="R185" i="61" l="1"/>
  <c r="Q185" i="61"/>
  <c r="R201" i="61"/>
  <c r="Q201" i="61"/>
  <c r="R246" i="61"/>
  <c r="Q246" i="61"/>
  <c r="R286" i="61"/>
  <c r="Q286" i="61"/>
  <c r="R332" i="61"/>
  <c r="Q332" i="61"/>
  <c r="R389" i="61"/>
  <c r="Q389" i="61"/>
  <c r="R288" i="61"/>
  <c r="Q288" i="61"/>
  <c r="R196" i="61"/>
  <c r="Q196" i="61"/>
  <c r="R232" i="61"/>
  <c r="Q232" i="61"/>
  <c r="R259" i="61"/>
  <c r="Q259" i="61"/>
  <c r="R302" i="61"/>
  <c r="Q302" i="61"/>
  <c r="R345" i="61"/>
  <c r="Q345" i="61"/>
  <c r="R404" i="61"/>
  <c r="Q404" i="61"/>
  <c r="R308" i="61"/>
  <c r="Q308" i="61"/>
  <c r="R55" i="61"/>
  <c r="Q55" i="61"/>
  <c r="R187" i="61"/>
  <c r="Q187" i="61"/>
  <c r="R195" i="61"/>
  <c r="Q195" i="61"/>
  <c r="R203" i="61"/>
  <c r="Q203" i="61"/>
  <c r="R217" i="61"/>
  <c r="Q217" i="61"/>
  <c r="R231" i="61"/>
  <c r="Q231" i="61"/>
  <c r="R243" i="61"/>
  <c r="Q243" i="61"/>
  <c r="R247" i="61"/>
  <c r="Q247" i="61"/>
  <c r="R258" i="61"/>
  <c r="Q258" i="61"/>
  <c r="R269" i="61"/>
  <c r="Q269" i="61"/>
  <c r="R277" i="61"/>
  <c r="Q277" i="61"/>
  <c r="R291" i="61"/>
  <c r="Q291" i="61"/>
  <c r="R301" i="61"/>
  <c r="Q301" i="61"/>
  <c r="R314" i="61"/>
  <c r="Q314" i="61"/>
  <c r="R326" i="61"/>
  <c r="Q326" i="61"/>
  <c r="R334" i="61"/>
  <c r="Q334" i="61"/>
  <c r="R344" i="61"/>
  <c r="Q344" i="61"/>
  <c r="R352" i="61"/>
  <c r="Q352" i="61"/>
  <c r="R365" i="61"/>
  <c r="Q365" i="61"/>
  <c r="R391" i="61"/>
  <c r="Q391" i="61"/>
  <c r="R403" i="61"/>
  <c r="Q403" i="61"/>
  <c r="R421" i="61"/>
  <c r="Q421" i="61"/>
  <c r="R220" i="61"/>
  <c r="Q220" i="61"/>
  <c r="R307" i="61"/>
  <c r="Q307" i="61"/>
  <c r="R415" i="61"/>
  <c r="R209" i="61"/>
  <c r="Q209" i="61"/>
  <c r="R182" i="61"/>
  <c r="Q182" i="61"/>
  <c r="R190" i="61"/>
  <c r="Q190" i="61"/>
  <c r="R198" i="61"/>
  <c r="Q198" i="61"/>
  <c r="R212" i="61"/>
  <c r="Q212" i="61"/>
  <c r="R226" i="61"/>
  <c r="Q226" i="61"/>
  <c r="R239" i="61"/>
  <c r="Q239" i="61"/>
  <c r="R430" i="61"/>
  <c r="Q430" i="61"/>
  <c r="R250" i="61"/>
  <c r="Q250" i="61"/>
  <c r="R261" i="61"/>
  <c r="Q261" i="61"/>
  <c r="R272" i="61"/>
  <c r="Q272" i="61"/>
  <c r="R283" i="61"/>
  <c r="Q283" i="61"/>
  <c r="R294" i="61"/>
  <c r="Q294" i="61"/>
  <c r="R304" i="61"/>
  <c r="Q304" i="61"/>
  <c r="R317" i="61"/>
  <c r="Q317" i="61"/>
  <c r="R329" i="61"/>
  <c r="Q329" i="61"/>
  <c r="R337" i="61"/>
  <c r="Q337" i="61"/>
  <c r="R347" i="61"/>
  <c r="Q347" i="61"/>
  <c r="R355" i="61"/>
  <c r="Q355" i="61"/>
  <c r="R368" i="61"/>
  <c r="Q368" i="61"/>
  <c r="R396" i="61"/>
  <c r="Q396" i="61"/>
  <c r="R406" i="61"/>
  <c r="Q406" i="61"/>
  <c r="R424" i="61"/>
  <c r="Q424" i="61"/>
  <c r="Q235" i="61"/>
  <c r="R235" i="61"/>
  <c r="R369" i="61"/>
  <c r="Q369" i="61"/>
  <c r="R370" i="61"/>
  <c r="Q370" i="61"/>
  <c r="R6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9" i="61"/>
  <c r="Q229" i="61"/>
  <c r="R256" i="61"/>
  <c r="Q256" i="61"/>
  <c r="R275" i="61"/>
  <c r="Q275" i="61"/>
  <c r="R324" i="61"/>
  <c r="Q324" i="61"/>
  <c r="R350" i="61"/>
  <c r="Q350" i="61"/>
  <c r="R413" i="61"/>
  <c r="Q413" i="61"/>
  <c r="R359" i="61"/>
  <c r="Q359" i="61"/>
  <c r="R204" i="61"/>
  <c r="Q204" i="61"/>
  <c r="R248" i="61"/>
  <c r="Q248" i="61"/>
  <c r="R278" i="61"/>
  <c r="Q278" i="61"/>
  <c r="R327" i="61"/>
  <c r="Q327" i="61"/>
  <c r="R366" i="61"/>
  <c r="Q366" i="61"/>
  <c r="R233" i="61"/>
  <c r="Q2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9" i="61"/>
  <c r="Q189" i="61"/>
  <c r="R197" i="61"/>
  <c r="Q197" i="61"/>
  <c r="R205" i="61"/>
  <c r="Q205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79" i="61"/>
  <c r="Q279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R234" i="61"/>
  <c r="Q234" i="61"/>
  <c r="R320" i="61"/>
  <c r="Q320" i="61"/>
  <c r="R358" i="61"/>
  <c r="Q358" i="61"/>
  <c r="R184" i="61"/>
  <c r="Q184" i="61"/>
  <c r="R192" i="61"/>
  <c r="Q192" i="61"/>
  <c r="R200" i="61"/>
  <c r="Q200" i="61"/>
  <c r="R214" i="61"/>
  <c r="Q214" i="61"/>
  <c r="R228" i="61"/>
  <c r="Q228" i="61"/>
  <c r="R241" i="61"/>
  <c r="Q241" i="61"/>
  <c r="R245" i="61"/>
  <c r="Q245" i="61"/>
  <c r="R252" i="61"/>
  <c r="Q252" i="61"/>
  <c r="R263" i="61"/>
  <c r="Q263" i="61"/>
  <c r="R274" i="61"/>
  <c r="Q274" i="61"/>
  <c r="R285" i="61"/>
  <c r="Q285" i="61"/>
  <c r="R298" i="61"/>
  <c r="Q298" i="61"/>
  <c r="R311" i="61"/>
  <c r="Q311" i="61"/>
  <c r="R323" i="61"/>
  <c r="Q323" i="61"/>
  <c r="R331" i="61"/>
  <c r="Q331" i="61"/>
  <c r="R341" i="61"/>
  <c r="Q341" i="61"/>
  <c r="R349" i="61"/>
  <c r="Q349" i="61"/>
  <c r="R362" i="61"/>
  <c r="Q362" i="61"/>
  <c r="R388" i="61"/>
  <c r="Q388" i="61"/>
  <c r="R398" i="61"/>
  <c r="Q398" i="61"/>
  <c r="R412" i="61"/>
  <c r="Q412" i="61"/>
  <c r="R207" i="61"/>
  <c r="Q207" i="61"/>
  <c r="R280" i="61"/>
  <c r="Q280" i="61"/>
  <c r="R425" i="61"/>
  <c r="Q425" i="61"/>
  <c r="R409" i="61"/>
  <c r="Q409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3" i="61"/>
  <c r="Q193" i="61"/>
  <c r="R215" i="61"/>
  <c r="Q215" i="61"/>
  <c r="R242" i="61"/>
  <c r="Q242" i="61"/>
  <c r="R267" i="61"/>
  <c r="Q267" i="61"/>
  <c r="R299" i="61"/>
  <c r="Q299" i="61"/>
  <c r="Q312" i="61"/>
  <c r="R312" i="61"/>
  <c r="R342" i="61"/>
  <c r="Q342" i="61"/>
  <c r="R363" i="61"/>
  <c r="Q363" i="61"/>
  <c r="R401" i="61"/>
  <c r="Q401" i="61"/>
  <c r="R208" i="61"/>
  <c r="Q208" i="61"/>
  <c r="R357" i="61"/>
  <c r="Q357" i="61"/>
  <c r="R188" i="61"/>
  <c r="Q188" i="61"/>
  <c r="R218" i="61"/>
  <c r="Q218" i="61"/>
  <c r="R270" i="61"/>
  <c r="Q270" i="61"/>
  <c r="R292" i="61"/>
  <c r="Q292" i="61"/>
  <c r="R315" i="61"/>
  <c r="Q315" i="61"/>
  <c r="R335" i="61"/>
  <c r="Q335" i="61"/>
  <c r="R353" i="61"/>
  <c r="Q353" i="61"/>
  <c r="R392" i="61"/>
  <c r="Q392" i="61"/>
  <c r="R422" i="61"/>
  <c r="Q422" i="61"/>
  <c r="R319" i="61"/>
  <c r="Q3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05" i="61"/>
  <c r="Q305" i="61"/>
  <c r="R318" i="61"/>
  <c r="Q318" i="61"/>
  <c r="R330" i="61"/>
  <c r="Q330" i="61"/>
  <c r="R340" i="61"/>
  <c r="Q340" i="61"/>
  <c r="R348" i="61"/>
  <c r="Q348" i="61"/>
  <c r="R356" i="61"/>
  <c r="Q356" i="61"/>
  <c r="R373" i="61"/>
  <c r="Q373" i="61"/>
  <c r="R397" i="61"/>
  <c r="Q397" i="61"/>
  <c r="R407" i="61"/>
  <c r="Q407" i="61"/>
  <c r="R206" i="61"/>
  <c r="Q206" i="61"/>
  <c r="R264" i="61"/>
  <c r="Q264" i="61"/>
  <c r="R408" i="61"/>
  <c r="Q408" i="61"/>
  <c r="R253" i="61"/>
  <c r="Q253" i="61"/>
  <c r="R186" i="61"/>
  <c r="Q186" i="61"/>
  <c r="R194" i="61"/>
  <c r="Q194" i="61"/>
  <c r="R202" i="61"/>
  <c r="Q202" i="61"/>
  <c r="R216" i="61"/>
  <c r="Q216" i="61"/>
  <c r="R230" i="61"/>
  <c r="Q230" i="61"/>
  <c r="R428" i="61"/>
  <c r="Q428" i="61"/>
  <c r="R431" i="61"/>
  <c r="Q431" i="61"/>
  <c r="R257" i="61"/>
  <c r="Q257" i="61"/>
  <c r="R268" i="61"/>
  <c r="Q268" i="61"/>
  <c r="R276" i="61"/>
  <c r="Q276" i="61"/>
  <c r="R287" i="61"/>
  <c r="Q287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14" i="61"/>
  <c r="Q414" i="61"/>
  <c r="R219" i="61"/>
  <c r="Q219" i="61"/>
  <c r="R306" i="61"/>
  <c r="Q306" i="61"/>
  <c r="R221" i="61"/>
  <c r="Q221" i="61"/>
  <c r="R222" i="61"/>
  <c r="Q2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7" i="61"/>
  <c r="Q490" i="61"/>
  <c r="Q478" i="61"/>
  <c r="Q582" i="61"/>
  <c r="Q505" i="61"/>
  <c r="Q462" i="61"/>
  <c r="Q455" i="61"/>
  <c r="Q531" i="61"/>
  <c r="Q512" i="61"/>
  <c r="Q550" i="61"/>
  <c r="Q572" i="61"/>
  <c r="Q520" i="61"/>
  <c r="Q564" i="61"/>
  <c r="Q589" i="61"/>
  <c r="K507" i="61"/>
  <c r="K512" i="61" s="1"/>
  <c r="M590" i="61"/>
  <c r="M591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6" i="61"/>
  <c r="R254" i="61"/>
  <c r="R265" i="61"/>
  <c r="R281" i="61"/>
  <c r="L426" i="61"/>
  <c r="R426" i="61" s="1"/>
  <c r="K421" i="61"/>
  <c r="K238" i="61"/>
  <c r="K254" i="61" s="1"/>
  <c r="K225" i="61"/>
  <c r="K236" i="61" s="1"/>
  <c r="R321" i="61"/>
  <c r="R371" i="61"/>
  <c r="K362" i="61"/>
  <c r="K371" i="61" s="1"/>
  <c r="K323" i="61"/>
  <c r="K338" i="61" s="1"/>
  <c r="K401" i="61"/>
  <c r="K410" i="61" s="1"/>
  <c r="K395" i="61"/>
  <c r="K399" i="61" s="1"/>
  <c r="K373" i="61"/>
  <c r="K386" i="61" s="1"/>
  <c r="K340" i="61"/>
  <c r="K360" i="61" s="1"/>
  <c r="K297" i="61"/>
  <c r="K309" i="61" s="1"/>
  <c r="K291" i="61"/>
  <c r="K295" i="61" s="1"/>
  <c r="K212" i="61"/>
  <c r="K223" i="61" s="1"/>
  <c r="M210" i="61"/>
  <c r="R295" i="61"/>
  <c r="R309" i="61"/>
  <c r="R360" i="61"/>
  <c r="R386" i="61"/>
  <c r="R399" i="61"/>
  <c r="R410" i="61"/>
  <c r="M426" i="61"/>
  <c r="L210" i="61"/>
  <c r="R210" i="61" s="1"/>
  <c r="R223" i="61"/>
  <c r="R432" i="61"/>
  <c r="R289" i="61"/>
  <c r="R393" i="61"/>
  <c r="R416" i="61"/>
  <c r="K267" i="61"/>
  <c r="K281" i="61" s="1"/>
  <c r="K256" i="61"/>
  <c r="K265" i="61" s="1"/>
  <c r="R338" i="61"/>
  <c r="K311" i="61"/>
  <c r="K321" i="61" s="1"/>
  <c r="K412" i="61"/>
  <c r="K416" i="61" s="1"/>
  <c r="K388" i="61"/>
  <c r="K393" i="61" s="1"/>
  <c r="K428" i="61"/>
  <c r="K432" i="61" s="1"/>
  <c r="K552" i="61"/>
  <c r="K557" i="61" s="1"/>
  <c r="K584" i="61"/>
  <c r="K589" i="61" s="1"/>
  <c r="K457" i="61"/>
  <c r="K462" i="61" s="1"/>
  <c r="K514" i="61"/>
  <c r="K520" i="61" s="1"/>
  <c r="K480" i="61"/>
  <c r="K490" i="61" s="1"/>
  <c r="L590" i="61"/>
  <c r="R590" i="61" s="1"/>
  <c r="K574" i="61"/>
  <c r="K582" i="61" s="1"/>
  <c r="AF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9" i="61"/>
  <c r="Q338" i="61"/>
  <c r="Q416" i="61"/>
  <c r="Q223" i="61"/>
  <c r="Q399" i="61"/>
  <c r="Q295" i="61"/>
  <c r="Q321" i="61"/>
  <c r="Q254" i="61"/>
  <c r="Q393" i="61"/>
  <c r="Q210" i="61"/>
  <c r="Q386" i="61"/>
  <c r="Q426" i="61"/>
  <c r="Q236" i="61"/>
  <c r="Q58" i="61"/>
  <c r="Q20" i="61"/>
  <c r="Q81" i="61"/>
  <c r="Q52" i="61"/>
  <c r="Q360" i="61"/>
  <c r="Q281" i="61"/>
  <c r="Q34" i="61"/>
  <c r="Q590" i="61"/>
  <c r="Q432" i="61"/>
  <c r="Q410" i="61"/>
  <c r="Q309" i="61"/>
  <c r="Q371" i="61"/>
  <c r="Q265" i="61"/>
  <c r="Q66" i="61"/>
  <c r="Q47" i="61"/>
  <c r="L82" i="61"/>
  <c r="M82" i="61"/>
  <c r="M83" i="61" s="1"/>
  <c r="R154" i="61"/>
  <c r="R119" i="61"/>
  <c r="R105" i="61"/>
  <c r="R135" i="61"/>
  <c r="R169" i="61"/>
  <c r="R178" i="61"/>
  <c r="K182" i="61"/>
  <c r="K283" i="61"/>
  <c r="K289" i="61" s="1"/>
  <c r="L433" i="61"/>
  <c r="R433" i="61" s="1"/>
  <c r="M433" i="61"/>
  <c r="K426" i="61"/>
  <c r="L591" i="61"/>
  <c r="AW3" i="16"/>
  <c r="R82" i="61" l="1"/>
  <c r="L83" i="61"/>
  <c r="Q169" i="61"/>
  <c r="Q105" i="61"/>
  <c r="Q82" i="61"/>
  <c r="L434" i="61"/>
  <c r="Q433" i="61"/>
  <c r="Q119" i="61"/>
  <c r="Q591" i="61"/>
  <c r="Q154" i="61"/>
  <c r="Q178" i="61"/>
  <c r="Q135" i="61"/>
  <c r="K83" i="61"/>
  <c r="M179" i="61"/>
  <c r="M180" i="61" s="1"/>
  <c r="L179" i="61"/>
  <c r="L1069" i="61" s="1"/>
  <c r="K210" i="61"/>
  <c r="M434" i="61"/>
  <c r="K85" i="61"/>
  <c r="K105" i="61" s="1"/>
  <c r="R1069" i="61" l="1"/>
  <c r="R179" i="61"/>
  <c r="L180" i="61"/>
  <c r="Q179" i="61"/>
  <c r="Q434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9" i="61"/>
  <c r="M1070" i="61" s="1"/>
  <c r="K433" i="61"/>
  <c r="K434" i="61" s="1"/>
  <c r="L1070" i="61" l="1"/>
  <c r="Q1070" i="61" s="1"/>
  <c r="Q1069" i="61"/>
  <c r="Q180" i="61"/>
  <c r="K179" i="61" l="1"/>
  <c r="K180" i="61" l="1"/>
  <c r="K436" i="61"/>
  <c r="K455" i="61" l="1"/>
  <c r="K590" i="61" s="1"/>
  <c r="K1069" i="61" s="1"/>
  <c r="K591" i="61" l="1"/>
  <c r="K1070" i="61"/>
  <c r="AZ3" i="16"/>
  <c r="AX3" i="16"/>
</calcChain>
</file>

<file path=xl/sharedStrings.xml><?xml version="1.0" encoding="utf-8"?>
<sst xmlns="http://schemas.openxmlformats.org/spreadsheetml/2006/main" count="11639" uniqueCount="2365">
  <si>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</si>
  <si>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</si>
  <si>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</si>
  <si>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</si>
  <si>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</si>
  <si>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</si>
  <si>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</si>
  <si>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</si>
  <si>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</si>
  <si>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</si>
  <si>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</si>
  <si>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</si>
  <si>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</si>
  <si>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</si>
  <si>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</si>
  <si>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</si>
  <si>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</si>
  <si>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</si>
  <si>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</si>
  <si>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</si>
  <si>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</si>
  <si>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</si>
  <si>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</si>
  <si>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</si>
  <si>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</si>
  <si>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</si>
  <si>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</si>
  <si>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</si>
  <si>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14148 สำนักงานสาธารณสุขกิ่งอำเภอประจักษ์</t>
  </si>
  <si>
    <t>15221 เพ็ญ รพสต_บ้านด่าน</t>
  </si>
  <si>
    <t>405 สาธารณสุขอำเภอศรีธาตุ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</si>
  <si>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</si>
  <si>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</si>
  <si>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</si>
  <si>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</si>
  <si>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</si>
  <si>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</si>
  <si>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</si>
  <si>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</si>
  <si>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</si>
  <si>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</si>
  <si>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</si>
  <si>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</si>
  <si>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</si>
  <si>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</si>
  <si>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</si>
  <si>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</si>
  <si>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</si>
  <si>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</si>
  <si>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</si>
  <si>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</si>
  <si>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</si>
  <si>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</si>
  <si>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</si>
  <si>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</si>
  <si>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</si>
  <si>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</si>
  <si>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</si>
  <si>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</si>
  <si>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</si>
  <si>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</si>
  <si>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</si>
  <si>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</si>
  <si>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</si>
  <si>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</si>
  <si>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</si>
  <si>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</si>
  <si>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</si>
  <si>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</si>
  <si>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</si>
  <si>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</si>
  <si>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</si>
  <si>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</si>
  <si>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</si>
  <si>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</si>
  <si>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</si>
  <si>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</si>
  <si>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</si>
  <si>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</si>
  <si>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</si>
  <si>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</si>
  <si>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</si>
  <si>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</si>
  <si>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</si>
  <si>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</si>
  <si>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</si>
  <si>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</si>
  <si>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</si>
  <si>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</si>
  <si>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</si>
  <si>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</si>
  <si>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</si>
  <si>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</si>
  <si>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</si>
  <si>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</si>
  <si>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</si>
  <si>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</si>
  <si>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</si>
  <si>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</si>
  <si>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</si>
  <si>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</si>
  <si>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</si>
  <si>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</si>
  <si>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</si>
  <si>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</si>
  <si>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</si>
  <si>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</si>
  <si>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</si>
  <si>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</si>
  <si>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</si>
  <si>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</si>
  <si>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</si>
  <si>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</si>
  <si>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</si>
  <si>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</si>
  <si>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</si>
  <si>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</si>
  <si>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</si>
  <si>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</si>
  <si>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</si>
  <si>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</si>
  <si>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</si>
  <si>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</si>
  <si>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</si>
  <si>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</si>
  <si>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</si>
  <si>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</si>
  <si>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</si>
  <si>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</si>
  <si>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</si>
  <si>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</si>
  <si>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</si>
  <si>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</si>
  <si>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</si>
  <si>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</si>
  <si>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</si>
  <si>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</si>
  <si>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</si>
  <si>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</si>
  <si>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</si>
  <si>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</si>
  <si>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</si>
  <si>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</si>
  <si>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</si>
  <si>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</si>
  <si>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</si>
  <si>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</si>
  <si>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</si>
  <si>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</si>
  <si>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</si>
  <si>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</si>
  <si>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</si>
  <si>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</si>
  <si>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</si>
  <si>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</si>
  <si>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</si>
  <si>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</si>
  <si>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</si>
  <si>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</si>
  <si>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</si>
  <si>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</si>
  <si>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</si>
  <si>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</si>
  <si>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</si>
  <si>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</si>
  <si>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</si>
  <si>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</si>
  <si>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</si>
  <si>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</si>
  <si>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</si>
  <si>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</si>
  <si>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</si>
  <si>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</si>
  <si>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</si>
  <si>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</si>
  <si>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</si>
  <si>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</si>
  <si>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</si>
  <si>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</si>
  <si>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</si>
  <si>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</si>
  <si>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</si>
  <si>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</si>
  <si>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</si>
  <si>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</si>
  <si>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</si>
  <si>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</si>
  <si>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</si>
  <si>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</si>
  <si>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</si>
  <si>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</si>
  <si>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</si>
  <si>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</si>
  <si>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</si>
  <si>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</si>
  <si>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</si>
  <si>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</si>
  <si>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</si>
  <si>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</si>
  <si>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</si>
  <si>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</si>
  <si>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</si>
  <si>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</si>
  <si>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</si>
  <si>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</si>
  <si>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</si>
  <si>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</si>
  <si>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</si>
  <si>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</si>
  <si>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</si>
  <si>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</si>
  <si>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</si>
  <si>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</si>
  <si>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</si>
  <si>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</si>
  <si>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</si>
  <si>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</si>
  <si>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</si>
  <si>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</si>
  <si>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</si>
  <si>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</si>
  <si>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</si>
  <si>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</si>
  <si>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</si>
  <si>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</si>
  <si>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</si>
  <si>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</si>
  <si>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</si>
  <si>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</si>
  <si>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</si>
  <si>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</si>
  <si>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</si>
  <si>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</si>
  <si>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</si>
  <si>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</si>
  <si>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</si>
  <si>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</si>
  <si>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</si>
  <si>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</si>
  <si>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</si>
  <si>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</si>
  <si>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</si>
  <si>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</si>
  <si>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</si>
  <si>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</si>
  <si>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</si>
  <si>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</si>
  <si>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</si>
  <si>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</si>
  <si>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</si>
  <si>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</si>
  <si>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</si>
  <si>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</si>
  <si>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</si>
  <si>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</si>
  <si>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</si>
  <si>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</si>
  <si>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</si>
  <si>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</si>
  <si>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</si>
  <si>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</si>
  <si>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</si>
  <si>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</si>
  <si>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</si>
  <si>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</si>
  <si>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</si>
  <si>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</si>
  <si>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</si>
  <si>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</si>
  <si>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</si>
  <si>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</si>
  <si>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</si>
  <si>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</si>
  <si>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</si>
  <si>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</si>
  <si>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</si>
  <si>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</si>
  <si>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</si>
  <si>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</si>
  <si>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</si>
  <si>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</si>
  <si>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</si>
  <si>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</si>
  <si>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</si>
  <si>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</si>
  <si>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</si>
  <si>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</si>
  <si>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</si>
  <si>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</si>
  <si>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</si>
  <si>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</si>
  <si>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</si>
  <si>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</si>
  <si>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</si>
  <si>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</si>
  <si>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</si>
  <si>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</si>
  <si>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</si>
  <si>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</si>
  <si>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</si>
  <si>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</si>
  <si>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</si>
  <si>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</si>
  <si>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</si>
  <si>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</si>
  <si>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</si>
  <si>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</si>
  <si>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</si>
  <si>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</si>
  <si>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</si>
  <si>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</si>
  <si>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</si>
  <si>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</si>
  <si>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</si>
  <si>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</si>
  <si>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</si>
  <si>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</si>
  <si>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</si>
  <si>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</si>
  <si>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</si>
  <si>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</si>
  <si>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</si>
  <si>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</si>
  <si>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</si>
  <si>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</si>
  <si>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</si>
  <si>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</si>
  <si>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</si>
  <si>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</si>
  <si>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</si>
  <si>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</si>
  <si>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</si>
  <si>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</si>
  <si>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</si>
  <si>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</si>
  <si>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</si>
  <si>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</si>
  <si>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</si>
  <si>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</si>
  <si>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</si>
  <si>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</si>
  <si>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</si>
  <si>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</si>
  <si>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</si>
  <si>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</si>
  <si>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</si>
  <si>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</si>
  <si>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</si>
  <si>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</si>
  <si>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</si>
  <si>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</si>
  <si>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</si>
  <si>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</si>
  <si>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</si>
  <si>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</si>
  <si>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</si>
  <si>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</si>
  <si>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</si>
  <si>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</si>
  <si>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</si>
  <si>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</si>
  <si>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</si>
  <si>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</si>
  <si>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</si>
  <si>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</si>
  <si>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</si>
  <si>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</si>
  <si>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</si>
  <si>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</si>
  <si>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</si>
  <si>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</si>
  <si>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</si>
  <si>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</si>
  <si>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</si>
  <si>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</si>
  <si>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</si>
  <si>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</si>
  <si>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</si>
  <si>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</si>
  <si>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</si>
  <si>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</si>
  <si>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</si>
  <si>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</si>
  <si>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</si>
  <si>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</si>
  <si>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</si>
  <si>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</si>
  <si>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</si>
  <si>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</si>
  <si>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</si>
  <si>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</si>
  <si>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</si>
  <si>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</si>
  <si>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</si>
  <si>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</si>
  <si>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</si>
  <si>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</si>
  <si>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</si>
  <si>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</si>
  <si>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</si>
  <si>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</si>
  <si>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</si>
  <si>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</si>
  <si>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</si>
  <si>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</si>
  <si>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</si>
  <si>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</si>
  <si>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</si>
  <si>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</si>
  <si>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</si>
  <si>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</si>
  <si>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</si>
  <si>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</si>
  <si>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</si>
  <si>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</si>
  <si>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</si>
  <si>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</si>
  <si>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</si>
  <si>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</si>
  <si>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</si>
  <si>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</si>
  <si>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</si>
  <si>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</si>
  <si>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</si>
  <si>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</si>
  <si>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</si>
  <si>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</si>
  <si>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</si>
  <si>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</si>
  <si>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</si>
  <si>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</si>
  <si>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</si>
  <si>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</si>
  <si>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</si>
  <si>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</si>
  <si>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</si>
  <si>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</si>
  <si>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</si>
  <si>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</si>
  <si>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</si>
  <si>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</si>
  <si>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</si>
  <si>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</si>
  <si>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</si>
  <si>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</si>
  <si>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</si>
  <si>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</si>
  <si>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</si>
  <si>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</si>
  <si>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</si>
  <si>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</si>
  <si>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</si>
  <si>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</si>
  <si>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</si>
  <si>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</si>
  <si>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</si>
  <si>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</si>
  <si>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</si>
  <si>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</si>
  <si>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</si>
  <si>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</si>
  <si>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</si>
  <si>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</si>
  <si>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</si>
  <si>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</si>
  <si>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</si>
  <si>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</si>
  <si>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</si>
  <si>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</si>
  <si>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</si>
  <si>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</si>
  <si>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</si>
  <si>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</si>
  <si>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</si>
  <si>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</si>
  <si>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</si>
  <si>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</si>
  <si>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</si>
  <si>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</si>
  <si>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</si>
  <si>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</si>
  <si>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</si>
  <si>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</si>
  <si>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</si>
  <si>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</si>
  <si>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</si>
  <si>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</si>
  <si>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</si>
  <si>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</si>
  <si>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</si>
  <si>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</si>
  <si>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</si>
  <si>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</si>
  <si>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</si>
  <si>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</si>
  <si>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</si>
  <si>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</si>
  <si>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</si>
  <si>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</si>
  <si>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</si>
  <si>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</si>
  <si>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</si>
  <si>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</si>
  <si>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</si>
  <si>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</si>
  <si>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</si>
  <si>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</si>
  <si>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</si>
  <si>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</si>
  <si>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</si>
  <si>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</si>
  <si>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</si>
  <si>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</si>
  <si>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</si>
  <si>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</si>
  <si>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</si>
  <si>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</si>
  <si>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</si>
  <si>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</si>
  <si>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</si>
  <si>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</si>
  <si>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</si>
  <si>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</si>
  <si>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</si>
  <si>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</si>
  <si>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</si>
  <si>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</si>
  <si>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</si>
  <si>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</si>
  <si>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</si>
  <si>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</si>
  <si>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</si>
  <si>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</si>
  <si>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</si>
  <si>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</si>
  <si>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</si>
  <si>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</si>
  <si>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</si>
  <si>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</si>
  <si>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</si>
  <si>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</si>
  <si>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</si>
  <si>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</si>
  <si>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</si>
  <si>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</si>
  <si>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</si>
  <si>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</si>
  <si>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</si>
  <si>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</si>
  <si>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</si>
  <si>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</si>
  <si>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</si>
  <si>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</si>
  <si>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</si>
  <si>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</si>
  <si>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</si>
  <si>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</si>
  <si>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</si>
  <si>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</si>
  <si>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</si>
  <si>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</si>
  <si>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</si>
  <si>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</si>
  <si>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</si>
  <si>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</si>
  <si>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</si>
  <si>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</si>
  <si>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</si>
  <si>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</si>
  <si>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</si>
  <si>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</si>
  <si>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</si>
  <si>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</si>
  <si>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</si>
  <si>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</si>
  <si>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</si>
  <si>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</si>
  <si>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</si>
  <si>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</si>
  <si>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</si>
  <si>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</si>
  <si>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</si>
  <si>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</si>
  <si>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</si>
  <si>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</si>
  <si>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</si>
  <si>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</si>
  <si>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</si>
  <si>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</si>
  <si>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</si>
  <si>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>CodeL3</t>
  </si>
  <si>
    <t>Name3</t>
  </si>
  <si>
    <t>รวมจังหวัด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</si>
  <si>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</si>
  <si>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</si>
  <si>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</si>
  <si>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</si>
  <si>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</si>
  <si>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</si>
  <si>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</si>
  <si>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</si>
  <si>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</si>
  <si>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คะแนนรวมเขต</t>
  </si>
  <si>
    <t>คะแนนรวม</t>
  </si>
  <si>
    <t>คะแนนที่ได้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</si>
  <si>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</si>
  <si>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</si>
  <si>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</si>
  <si>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</si>
  <si>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</si>
  <si>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</si>
  <si>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</si>
  <si>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</si>
  <si>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</si>
  <si>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</si>
  <si>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</si>
  <si>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</si>
  <si>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</si>
  <si>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</si>
  <si>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</si>
  <si>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</si>
  <si>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</si>
  <si>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</si>
  <si>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</si>
  <si>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</si>
  <si>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</si>
  <si>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</si>
  <si>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</si>
  <si>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</si>
  <si>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</si>
  <si>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</si>
  <si>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</si>
  <si>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</si>
  <si>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</si>
  <si>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</si>
  <si>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</si>
  <si>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</si>
  <si>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</si>
  <si>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</si>
  <si>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</si>
  <si>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</si>
  <si>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</si>
  <si>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</si>
  <si>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</si>
  <si>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</si>
  <si>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</si>
  <si>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</si>
  <si>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</si>
  <si>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</si>
  <si>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</si>
  <si>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</si>
  <si>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</si>
  <si>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</si>
  <si>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</si>
  <si>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</si>
  <si>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</si>
  <si>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</si>
  <si>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</si>
  <si>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</si>
  <si>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</si>
  <si>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</si>
  <si>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</si>
  <si>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</si>
  <si>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</si>
  <si>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</si>
  <si>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</si>
  <si>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</si>
  <si>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</si>
  <si>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</si>
  <si>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</si>
  <si>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</si>
  <si>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</si>
  <si>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</si>
  <si>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</si>
  <si>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</si>
  <si>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</si>
  <si>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</si>
  <si>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</si>
  <si>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</si>
  <si>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</si>
  <si>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</si>
  <si>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</si>
  <si>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</si>
  <si>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</si>
  <si>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</si>
  <si>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</si>
  <si>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</si>
  <si>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</si>
  <si>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</si>
  <si>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</si>
  <si>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</si>
  <si>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</si>
  <si>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</si>
  <si>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</si>
  <si>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</si>
  <si>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</si>
  <si>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</si>
  <si>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</si>
  <si>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</si>
  <si>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</si>
  <si>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</si>
  <si>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</si>
  <si>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</si>
  <si>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</si>
  <si>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</si>
  <si>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</si>
  <si>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</si>
  <si>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</si>
  <si>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</si>
  <si>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</si>
  <si>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</si>
  <si>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</si>
  <si>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</si>
  <si>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</si>
  <si>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</si>
  <si>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</si>
  <si>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</si>
  <si>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</si>
  <si>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</si>
  <si>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</si>
  <si>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</si>
  <si>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</si>
  <si>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</si>
  <si>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</si>
  <si>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</si>
  <si>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</si>
  <si>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</si>
  <si>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</si>
  <si>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</si>
  <si>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</si>
  <si>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</si>
  <si>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</si>
  <si>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</si>
  <si>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</si>
  <si>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</si>
  <si>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</si>
  <si>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</si>
  <si>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</si>
  <si>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</si>
  <si>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</si>
  <si>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</si>
  <si>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</si>
  <si>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</si>
  <si>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</si>
  <si>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</si>
  <si>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</si>
  <si>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</si>
  <si>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</si>
  <si>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</si>
  <si>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</si>
  <si>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</si>
  <si>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</si>
  <si>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</si>
  <si>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</si>
  <si>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</si>
  <si>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</si>
  <si>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</si>
  <si>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</si>
  <si>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</si>
  <si>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</si>
  <si>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</si>
  <si>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</si>
  <si>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</si>
  <si>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</si>
  <si>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</si>
  <si>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</si>
  <si>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</si>
  <si>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</si>
  <si>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</si>
  <si>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</si>
  <si>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</si>
  <si>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</si>
  <si>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</si>
  <si>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</si>
  <si>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</si>
  <si>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</si>
  <si>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</si>
  <si>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</si>
  <si>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</si>
  <si>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</si>
  <si>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</si>
  <si>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</si>
  <si>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</si>
  <si>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</si>
  <si>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</si>
  <si>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</si>
  <si>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</si>
  <si>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</si>
  <si>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</si>
  <si>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</si>
  <si>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</si>
  <si>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</si>
  <si>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</si>
  <si>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</si>
  <si>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</si>
  <si>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</si>
  <si>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</si>
  <si>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</si>
  <si>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</si>
  <si>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</si>
  <si>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</si>
  <si>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</si>
  <si>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</si>
  <si>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</si>
  <si>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</si>
  <si>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</si>
  <si>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</si>
  <si>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</si>
  <si>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</si>
  <si>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</si>
  <si>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</si>
  <si>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</si>
  <si>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</si>
  <si>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</si>
  <si>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</si>
  <si>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</si>
  <si>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</si>
  <si>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</si>
  <si>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04483 - รพ.สต.หนองบัว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</si>
  <si>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</si>
  <si>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</si>
  <si>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</si>
  <si>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</si>
  <si>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</si>
  <si>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</si>
  <si>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</si>
  <si>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</si>
  <si>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</si>
  <si>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</si>
  <si>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</si>
  <si>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</si>
  <si>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</si>
  <si>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</si>
  <si>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</si>
  <si>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</si>
  <si>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</si>
  <si>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</si>
  <si>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</si>
  <si>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</si>
  <si>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</si>
  <si>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</si>
  <si>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</si>
  <si>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</si>
  <si>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</si>
  <si>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</si>
  <si>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</si>
  <si>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</si>
  <si>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</si>
  <si>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</si>
  <si>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</si>
  <si>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</si>
  <si>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</si>
  <si>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</si>
  <si>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</si>
  <si>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</si>
  <si>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</si>
  <si>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</si>
  <si>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</si>
  <si>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</si>
  <si>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</si>
  <si>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</si>
  <si>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</si>
  <si>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</si>
  <si>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</si>
  <si>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</si>
  <si>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</si>
  <si>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</si>
  <si>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</si>
  <si>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</si>
  <si>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</si>
  <si>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</si>
  <si>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</si>
  <si>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</si>
  <si>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</si>
  <si>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</si>
  <si>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</si>
  <si>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</si>
  <si>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</si>
  <si>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</si>
  <si>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</si>
  <si>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</si>
  <si>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</si>
  <si>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</si>
  <si>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</si>
  <si>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</si>
  <si>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</si>
  <si>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</si>
  <si>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</si>
  <si>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</si>
  <si>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</si>
  <si>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</si>
  <si>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</si>
  <si>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</si>
  <si>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</si>
  <si>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</si>
  <si>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</si>
  <si>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</si>
  <si>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</si>
  <si>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</si>
  <si>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</si>
  <si>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</si>
  <si>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</si>
  <si>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</si>
  <si>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</si>
  <si>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</si>
  <si>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</si>
  <si>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</si>
  <si>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</si>
  <si>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</si>
  <si>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</si>
  <si>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</si>
  <si>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</si>
  <si>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</si>
  <si>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</si>
  <si>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</si>
  <si>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</si>
  <si>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</si>
  <si>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</si>
  <si>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</si>
  <si>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</si>
  <si>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</si>
  <si>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</si>
  <si>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</si>
  <si>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</si>
  <si>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</si>
  <si>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</si>
  <si>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</si>
  <si>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</si>
  <si>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</si>
  <si>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</si>
  <si>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</si>
  <si>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</si>
  <si>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</si>
  <si>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</si>
  <si>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</si>
  <si>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</si>
  <si>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</si>
  <si>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</si>
  <si>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</si>
  <si>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</si>
  <si>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</si>
  <si>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</si>
  <si>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</si>
  <si>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</si>
  <si>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</si>
  <si>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</si>
  <si>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</si>
  <si>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</si>
  <si>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</si>
  <si>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</si>
  <si>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</si>
  <si>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</si>
  <si>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</si>
  <si>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</si>
  <si>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</si>
  <si>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</si>
  <si>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</si>
  <si>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</si>
  <si>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</si>
  <si>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</si>
  <si>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</si>
  <si>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</si>
  <si>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</si>
  <si>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</si>
  <si>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</si>
  <si>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</si>
  <si>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</si>
  <si>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</si>
  <si>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</si>
  <si>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</si>
  <si>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</si>
  <si>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</si>
  <si>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</si>
  <si>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</si>
  <si>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</si>
  <si>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</si>
  <si>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</si>
  <si>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</si>
  <si>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</si>
  <si>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</si>
  <si>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</si>
  <si>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</si>
  <si>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</si>
  <si>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</si>
  <si>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04632 - สอ.บ้านนาพู่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</si>
  <si>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</si>
  <si>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</si>
  <si>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</si>
  <si>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</si>
  <si>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</si>
  <si>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</si>
  <si>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</si>
  <si>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</si>
  <si>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</si>
  <si>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</si>
  <si>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</si>
  <si>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</si>
  <si>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</si>
  <si>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</si>
  <si>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</si>
  <si>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</si>
  <si>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</si>
  <si>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</si>
  <si>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</si>
  <si>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</si>
  <si>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</si>
  <si>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</si>
  <si>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</si>
  <si>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</si>
  <si>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</si>
  <si>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</si>
  <si>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</si>
  <si>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</si>
  <si>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</si>
  <si>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</si>
  <si>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</si>
  <si>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</si>
  <si>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</si>
  <si>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</si>
  <si>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</si>
  <si>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</si>
  <si>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</si>
  <si>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</si>
  <si>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</si>
  <si>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</si>
  <si>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</si>
  <si>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</si>
  <si>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</si>
  <si>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</si>
  <si>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</si>
  <si>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</si>
  <si>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</si>
  <si>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</si>
  <si>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</si>
  <si>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</si>
  <si>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</si>
  <si>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</si>
  <si>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</si>
  <si>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</si>
  <si>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</si>
  <si>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</si>
  <si>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</si>
  <si>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</si>
  <si>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</si>
  <si>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</si>
  <si>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</si>
  <si>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</si>
  <si>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</si>
  <si>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</si>
  <si>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</si>
  <si>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</si>
  <si>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</si>
  <si>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</si>
  <si>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</si>
  <si>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</si>
  <si>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</si>
  <si>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</si>
  <si>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</si>
  <si>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</si>
  <si>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</si>
  <si>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</si>
  <si>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</si>
  <si>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</si>
  <si>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</si>
  <si>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</si>
  <si>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</si>
  <si>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</si>
  <si>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</si>
  <si>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</si>
  <si>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</si>
  <si>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</si>
  <si>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</si>
  <si>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</si>
  <si>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</si>
  <si>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</si>
  <si>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</si>
  <si>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</si>
  <si>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</si>
  <si>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</si>
  <si>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</si>
  <si>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</si>
  <si>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</si>
  <si>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</si>
  <si>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</si>
  <si>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</si>
  <si>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</si>
  <si>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</si>
  <si>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</si>
  <si>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</si>
  <si>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</si>
  <si>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</si>
  <si>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</si>
  <si>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</si>
  <si>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</si>
  <si>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</si>
  <si>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</si>
  <si>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</si>
  <si>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</si>
  <si>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</si>
  <si>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</si>
  <si>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</si>
  <si>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</si>
  <si>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</si>
  <si>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</si>
  <si>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</si>
  <si>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</si>
  <si>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</si>
  <si>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</si>
  <si>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</si>
  <si>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</si>
  <si>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</si>
  <si>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</si>
  <si>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</si>
  <si>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</si>
  <si>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</si>
  <si>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</si>
  <si>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</si>
  <si>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</si>
  <si>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</si>
  <si>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</si>
  <si>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</si>
  <si>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</si>
  <si>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</si>
  <si>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</si>
  <si>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</si>
  <si>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</si>
  <si>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</si>
  <si>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</si>
  <si>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</si>
  <si>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</si>
  <si>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</si>
  <si>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</si>
  <si>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</si>
  <si>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</si>
  <si>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</si>
  <si>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</si>
  <si>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</si>
  <si>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</si>
  <si>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</si>
  <si>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</si>
  <si>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</si>
  <si>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</si>
  <si>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</si>
  <si>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</si>
  <si>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</si>
  <si>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</si>
  <si>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</si>
  <si>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</si>
  <si>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</si>
  <si>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</si>
  <si>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</si>
  <si>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</si>
  <si>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</si>
  <si>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</si>
  <si>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</si>
  <si>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</si>
  <si>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</si>
  <si>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</si>
  <si>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</si>
  <si>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</si>
  <si>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</si>
  <si>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</si>
  <si>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</si>
  <si>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</si>
  <si>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</si>
  <si>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</si>
  <si>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</si>
  <si>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</si>
  <si>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</si>
  <si>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</si>
  <si>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</si>
  <si>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</si>
  <si>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</si>
  <si>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</si>
  <si>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</si>
  <si>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</si>
  <si>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</si>
  <si>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</si>
  <si>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</si>
  <si>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</si>
  <si>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</si>
  <si>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</si>
  <si>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</si>
  <si>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</si>
  <si>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</si>
  <si>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</si>
  <si>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</si>
  <si>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</si>
  <si>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</si>
  <si>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</si>
  <si>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</si>
  <si>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</si>
  <si>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</si>
  <si>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</si>
  <si>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</si>
  <si>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</si>
  <si>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</si>
  <si>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</si>
  <si>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</si>
  <si>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</si>
  <si>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</si>
  <si>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</si>
  <si>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</si>
  <si>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</si>
  <si>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</si>
  <si>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</si>
  <si>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</si>
  <si>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</si>
  <si>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</si>
  <si>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</si>
  <si>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</si>
  <si>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</si>
  <si>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</si>
  <si>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</si>
  <si>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</si>
  <si>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</si>
  <si>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</si>
  <si>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</si>
  <si>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</si>
  <si>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</si>
  <si>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</si>
  <si>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</si>
  <si>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</si>
  <si>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</si>
  <si>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</si>
  <si>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</si>
  <si>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</si>
  <si>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</si>
  <si>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</si>
  <si>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</si>
  <si>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</si>
  <si>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</si>
  <si>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</si>
  <si>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</si>
  <si>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</si>
  <si>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</si>
  <si>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</si>
  <si>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</si>
  <si>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</si>
  <si>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</si>
  <si>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</si>
  <si>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</si>
  <si>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</si>
  <si>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</si>
  <si>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</si>
  <si>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</si>
  <si>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</si>
  <si>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</si>
  <si>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</si>
  <si>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</si>
  <si>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</si>
  <si>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</si>
  <si>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</si>
  <si>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</si>
  <si>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</si>
  <si>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</si>
  <si>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</si>
  <si>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</si>
  <si>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</si>
  <si>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</si>
  <si>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</si>
  <si>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</si>
  <si>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</si>
  <si>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</si>
  <si>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</si>
  <si>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</si>
  <si>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</si>
  <si>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</si>
  <si>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</si>
  <si>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</si>
  <si>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</si>
  <si>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</si>
  <si>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</si>
  <si>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</si>
  <si>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</si>
  <si>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</si>
  <si>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</si>
  <si>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</si>
  <si>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</si>
  <si>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</si>
  <si>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</si>
  <si>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</si>
  <si>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</si>
  <si>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</si>
  <si>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</si>
  <si>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</si>
  <si>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</si>
  <si>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</si>
  <si>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</si>
  <si>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</si>
  <si>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</si>
  <si>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</si>
  <si>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</si>
  <si>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</si>
  <si>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</si>
  <si>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</si>
  <si>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</si>
  <si>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</si>
  <si>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</si>
  <si>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</si>
  <si>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</si>
  <si>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</si>
  <si>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</si>
  <si>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</si>
  <si>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</si>
  <si>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</si>
  <si>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</si>
  <si>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</si>
  <si>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</si>
  <si>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</si>
  <si>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</si>
  <si>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</si>
  <si>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</si>
  <si>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</si>
  <si>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</si>
  <si>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</si>
  <si>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</si>
  <si>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</si>
  <si>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</si>
  <si>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</si>
  <si>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</si>
  <si>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</si>
  <si>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</si>
  <si>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</si>
  <si>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</si>
  <si>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</si>
  <si>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</si>
  <si>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</si>
  <si>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</si>
  <si>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</si>
  <si>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</si>
  <si>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</si>
  <si>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</si>
  <si>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</si>
  <si>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</si>
  <si>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</si>
  <si>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</si>
  <si>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</si>
  <si>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</si>
  <si>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</si>
  <si>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</si>
  <si>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</si>
  <si>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</si>
  <si>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</si>
  <si>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</si>
  <si>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</si>
  <si>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</si>
  <si>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</si>
  <si>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</si>
  <si>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</si>
  <si>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</si>
  <si>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</si>
  <si>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</si>
  <si>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</si>
  <si>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</si>
  <si>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</si>
  <si>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</si>
  <si>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</si>
  <si>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</si>
  <si>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</si>
  <si>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</si>
  <si>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</si>
  <si>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</si>
  <si>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</si>
  <si>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</si>
  <si>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</si>
  <si>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</si>
  <si>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</si>
  <si>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</si>
  <si>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</si>
  <si>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</si>
  <si>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</si>
  <si>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</si>
  <si>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</si>
  <si>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</si>
  <si>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</si>
  <si>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</si>
  <si>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</si>
  <si>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</si>
  <si>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</si>
  <si>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</si>
  <si>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</si>
  <si>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</si>
  <si>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</si>
  <si>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</si>
  <si>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</si>
  <si>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</si>
  <si>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</si>
  <si>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</si>
  <si>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</si>
  <si>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</si>
  <si>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</si>
  <si>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</si>
  <si>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</si>
  <si>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</si>
  <si>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</si>
  <si>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</si>
  <si>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</si>
  <si>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</si>
  <si>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</si>
  <si>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</si>
  <si>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</si>
  <si>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</si>
  <si>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</si>
  <si>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</si>
  <si>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</si>
  <si>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</si>
  <si>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</si>
  <si>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</si>
  <si>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</si>
  <si>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</si>
  <si>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</si>
  <si>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</si>
  <si>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</si>
  <si>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</si>
  <si>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</si>
  <si>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</si>
  <si>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</si>
  <si>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</si>
  <si>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</si>
  <si>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</si>
  <si>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</si>
  <si>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</si>
  <si>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</si>
  <si>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</si>
  <si>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</si>
  <si>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</si>
  <si>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</si>
  <si>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</si>
  <si>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</si>
  <si>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</si>
  <si>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</si>
  <si>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</si>
  <si>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</si>
  <si>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</si>
  <si>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</si>
  <si>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>งบทดลองไม่สัมพันธ์ จำนวน 1 แห่ง</t>
  </si>
  <si>
    <t xml:space="preserve">   </t>
  </si>
  <si>
    <t>1101000000.000</t>
  </si>
  <si>
    <t>1102000000.000</t>
  </si>
  <si>
    <t>1105000000.000</t>
  </si>
  <si>
    <t>1205000000.000</t>
  </si>
  <si>
    <t>1206000000.000</t>
  </si>
  <si>
    <t>1209000000.000</t>
  </si>
  <si>
    <t>2101000000.000</t>
  </si>
  <si>
    <t>2102000000.000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</si>
  <si>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</si>
  <si>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</si>
  <si>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</si>
  <si>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</si>
  <si>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</si>
  <si>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</si>
  <si>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</si>
  <si>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</si>
  <si>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</si>
  <si>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</si>
  <si>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</si>
  <si>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</si>
  <si>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</si>
  <si>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</si>
  <si>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</si>
  <si>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</si>
  <si>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5210000000.000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</si>
  <si>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</si>
  <si>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</si>
  <si>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</si>
  <si>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</si>
  <si>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</si>
  <si>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</si>
  <si>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</si>
  <si>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</si>
  <si>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</si>
  <si>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</si>
  <si>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</si>
  <si>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</si>
  <si>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</si>
  <si>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</si>
  <si>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</si>
  <si>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</si>
  <si>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</si>
  <si>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</si>
  <si>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</si>
  <si>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</si>
  <si>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</si>
  <si>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</si>
  <si>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</si>
  <si>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</si>
  <si>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5.2.4 ค่าใช้จ่ายระหว่างหน่วยงานกรณีอื่น</t>
  </si>
  <si>
    <t>00431 บึงกาฬ,สสอ_</t>
  </si>
  <si>
    <t>00438 ปากคาด,สสอ_</t>
  </si>
  <si>
    <t>00440 ศรีวิไล,สสอ_</t>
  </si>
  <si>
    <t>00441 บุ่งคล้า,สสอ_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</si>
  <si>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</si>
  <si>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</si>
  <si>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</si>
  <si>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</si>
  <si>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</si>
  <si>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</si>
  <si>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</si>
  <si>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</si>
  <si>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</si>
  <si>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</si>
  <si>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</si>
  <si>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</si>
  <si>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</si>
  <si>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</si>
  <si>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</si>
  <si>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</si>
  <si>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</si>
  <si>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</si>
  <si>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</si>
  <si>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</si>
  <si>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</si>
  <si>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</si>
  <si>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</si>
  <si>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</si>
  <si>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</si>
  <si>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</si>
  <si>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</si>
  <si>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</si>
  <si>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</si>
  <si>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</si>
  <si>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</si>
  <si>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</si>
  <si>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</si>
  <si>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</si>
  <si>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</si>
  <si>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</si>
  <si>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</si>
  <si>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</si>
  <si>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</si>
  <si>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</si>
  <si>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</si>
  <si>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</si>
  <si>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</si>
  <si>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</si>
  <si>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</si>
  <si>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</si>
  <si>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</si>
  <si>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</si>
  <si>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</si>
  <si>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</si>
  <si>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</si>
  <si>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</si>
  <si>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</si>
  <si>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</si>
  <si>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</si>
  <si>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</si>
  <si>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</si>
  <si>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</si>
  <si>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</si>
  <si>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</si>
  <si>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</si>
  <si>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</si>
  <si>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</si>
  <si>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</si>
  <si>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</si>
  <si>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</si>
  <si>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</si>
  <si>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</si>
  <si>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</si>
  <si>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</si>
  <si>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</si>
  <si>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</si>
  <si>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</si>
  <si>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</si>
  <si>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</si>
  <si>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</si>
  <si>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</si>
  <si>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</si>
  <si>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</si>
  <si>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</si>
  <si>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</si>
  <si>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</si>
  <si>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</si>
  <si>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1103000000.000</t>
  </si>
  <si>
    <t>1104000000.000</t>
  </si>
  <si>
    <t>1106000000.000</t>
  </si>
  <si>
    <t>1201000000.000</t>
  </si>
  <si>
    <t>1203000000.000</t>
  </si>
  <si>
    <t>1204000000.000</t>
  </si>
  <si>
    <t>1211000000.000</t>
  </si>
  <si>
    <t>2103000000.000</t>
  </si>
  <si>
    <t>2104000000.000</t>
  </si>
  <si>
    <t>2116000000.000</t>
  </si>
  <si>
    <t>2202000000.000</t>
  </si>
  <si>
    <t>2208000000.000</t>
  </si>
  <si>
    <t>4306000000.000</t>
  </si>
  <si>
    <t>5101040000.000</t>
  </si>
  <si>
    <t>5108000000.000</t>
  </si>
  <si>
    <t>5203000000.000</t>
  </si>
  <si>
    <t>1.1.3 ลูกหนี้ระยะสั้นอื่น</t>
  </si>
  <si>
    <t>1.1.4 เงินลงทุนระยะสั้น</t>
  </si>
  <si>
    <t>1.1.6 สินทรัพย์หมุนเวียนอื่น</t>
  </si>
  <si>
    <t>1.2.1 ลูกหนี้-ระยะยาว</t>
  </si>
  <si>
    <t>1.2.2 เงินลงทุนระยะยาว</t>
  </si>
  <si>
    <t>1.2.3 ที่ดิน</t>
  </si>
  <si>
    <t>1.2.7 งานระหว่างก่อสร้าง</t>
  </si>
  <si>
    <t>2.1.3 รายได้รับล่วงหน้า</t>
  </si>
  <si>
    <t>2.1.4 รายได้แผ่นดินรอนำส่งคลัง</t>
  </si>
  <si>
    <t>2.1.7 หนี้สินหมุนเวียนอื่น</t>
  </si>
  <si>
    <t>2.2.1 เงินทดรองราชการรับจากคลัง - ระยะยาว</t>
  </si>
  <si>
    <t>2.2.2 เงินประกัน - ระยะยาว</t>
  </si>
  <si>
    <t>4.2.4 รายรับจากการขายสินทรัพย์ของหน่วยงาน</t>
  </si>
  <si>
    <t>5.1.2 บัญชีค่าบำเหน็จบำนาญ</t>
  </si>
  <si>
    <t>5.1.8 หนี้สูญและหนี้สงสัยจะสูญ</t>
  </si>
  <si>
    <t>5.2.1 ค่าจำหน่ายจากการขายทรัพย์สิน</t>
  </si>
  <si>
    <t>00400 สำนักงานสาธารณสุขอำเภอกุมภวาปี</t>
  </si>
  <si>
    <t>00410 สำนักงานสาธารณสุขอำเภอเพ็ญ</t>
  </si>
  <si>
    <t>04481 สถานีอนามัยนิคมสงเคราะห์</t>
  </si>
  <si>
    <t>04482 สอ_บ้านขาว</t>
  </si>
  <si>
    <t>04483 สอ_หนองบัว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</si>
  <si>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</si>
  <si>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</si>
  <si>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</si>
  <si>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</si>
  <si>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</si>
  <si>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</si>
  <si>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</si>
  <si>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</si>
  <si>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</si>
  <si>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</si>
  <si>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</si>
  <si>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</si>
  <si>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</si>
  <si>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</si>
  <si>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</si>
  <si>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</si>
  <si>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</si>
  <si>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</si>
  <si>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</si>
  <si>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</si>
  <si>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</si>
  <si>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</si>
  <si>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</si>
  <si>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</si>
  <si>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</si>
  <si>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</si>
  <si>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</si>
  <si>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</si>
  <si>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</si>
  <si>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</si>
  <si>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</si>
  <si>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</si>
  <si>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</si>
  <si>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</si>
  <si>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</si>
  <si>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</si>
  <si>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</si>
  <si>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</si>
  <si>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</si>
  <si>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</si>
  <si>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</si>
  <si>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</si>
  <si>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</si>
  <si>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</si>
  <si>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</si>
  <si>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</si>
  <si>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</si>
  <si>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</si>
  <si>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</si>
  <si>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</si>
  <si>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</si>
  <si>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</si>
  <si>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</si>
  <si>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</si>
  <si>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</si>
  <si>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</si>
  <si>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</si>
  <si>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</si>
  <si>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</si>
  <si>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</si>
  <si>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</si>
  <si>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</si>
  <si>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</si>
  <si>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</si>
  <si>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</si>
  <si>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</si>
  <si>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</si>
  <si>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</si>
  <si>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</si>
  <si>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</si>
  <si>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</si>
  <si>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</si>
  <si>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</si>
  <si>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</si>
  <si>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</si>
  <si>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</si>
  <si>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</si>
  <si>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</si>
  <si>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</si>
  <si>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</si>
  <si>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</si>
  <si>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</si>
  <si>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</si>
  <si>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</si>
  <si>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</si>
  <si>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</si>
  <si>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</si>
  <si>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</si>
  <si>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</si>
  <si>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</si>
  <si>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</si>
  <si>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</si>
  <si>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</si>
  <si>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</si>
  <si>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</si>
  <si>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</si>
  <si>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</si>
  <si>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</si>
  <si>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</si>
  <si>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</si>
  <si>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</si>
  <si>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</si>
  <si>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</si>
  <si>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</si>
  <si>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</si>
  <si>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</si>
  <si>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</si>
  <si>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</si>
  <si>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</si>
  <si>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</si>
  <si>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</si>
  <si>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</si>
  <si>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</si>
  <si>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</si>
  <si>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</si>
  <si>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</si>
  <si>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</si>
  <si>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</si>
  <si>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</si>
  <si>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</si>
  <si>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</si>
  <si>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</si>
  <si>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</si>
  <si>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</si>
  <si>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</si>
  <si>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</si>
  <si>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</si>
  <si>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</si>
  <si>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</si>
  <si>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</si>
  <si>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</si>
  <si>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</si>
  <si>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</si>
  <si>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</si>
  <si>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</si>
  <si>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</si>
  <si>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</si>
  <si>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</si>
  <si>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</si>
  <si>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</si>
  <si>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</si>
  <si>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</si>
  <si>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04632 เพ็ญ  สถานีอนามัยนาพู่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</si>
  <si>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</si>
  <si>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</si>
  <si>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</si>
  <si>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</si>
  <si>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</si>
  <si>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</si>
  <si>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</si>
  <si>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</si>
  <si>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</si>
  <si>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</si>
  <si>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</si>
  <si>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</si>
  <si>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</si>
  <si>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</si>
  <si>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</si>
  <si>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</si>
  <si>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</si>
  <si>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</si>
  <si>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</si>
  <si>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</si>
  <si>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</si>
  <si>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</si>
  <si>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</si>
  <si>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</si>
  <si>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</si>
  <si>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</si>
  <si>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</si>
  <si>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</si>
  <si>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</si>
  <si>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</si>
  <si>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</si>
  <si>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</si>
  <si>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</si>
  <si>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</si>
  <si>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</si>
  <si>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</si>
  <si>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</si>
  <si>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</si>
  <si>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</si>
  <si>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</si>
  <si>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</si>
  <si>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</si>
  <si>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</si>
  <si>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</si>
  <si>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</si>
  <si>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</si>
  <si>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</si>
  <si>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</si>
  <si>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</si>
  <si>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</si>
  <si>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</si>
  <si>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</si>
  <si>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</si>
  <si>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04665 สอ_เพชรเจริญ</t>
  </si>
  <si>
    <t>04666 สอ_น้ำภู</t>
  </si>
  <si>
    <t>04667 สอ_นาอ้อ</t>
  </si>
  <si>
    <t>04668 สอ_กกดู่</t>
  </si>
  <si>
    <t>04669 สอ_ไร่ม่วง</t>
  </si>
  <si>
    <t>04670 สอ_โพนป่าแดง</t>
  </si>
  <si>
    <t>04671 สอ_ไร่ทาม</t>
  </si>
  <si>
    <t>04672 สอ_นาอาน</t>
  </si>
  <si>
    <t>04673 สอ_ขอนแก่น</t>
  </si>
  <si>
    <t>04674 สอ_หัวนา</t>
  </si>
  <si>
    <t>04675 สอ_หนองผำ</t>
  </si>
  <si>
    <t>04676 สอ_เจริญสุข</t>
  </si>
  <si>
    <t>04677 สอ_เพีย</t>
  </si>
  <si>
    <t>04678 สอ_สูบ</t>
  </si>
  <si>
    <t>04679 สอ_ก้างปลา</t>
  </si>
  <si>
    <t>04680 สอ_นาแขม</t>
  </si>
  <si>
    <t>04681 สอ_ปากหมาก</t>
  </si>
  <si>
    <t>04682 สอ_ห้วยกระทิง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</si>
  <si>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</si>
  <si>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</si>
  <si>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</si>
  <si>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</si>
  <si>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</si>
  <si>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</si>
  <si>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</si>
  <si>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</si>
  <si>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</si>
  <si>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</si>
  <si>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</si>
  <si>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</si>
  <si>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</si>
  <si>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</si>
  <si>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</si>
  <si>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</si>
  <si>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</si>
  <si>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</si>
  <si>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</si>
  <si>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</si>
  <si>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</si>
  <si>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</si>
  <si>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</si>
  <si>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</si>
  <si>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</si>
  <si>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</si>
  <si>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</si>
  <si>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</si>
  <si>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</si>
  <si>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</si>
  <si>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</si>
  <si>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</si>
  <si>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</si>
  <si>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</si>
  <si>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</si>
  <si>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</si>
  <si>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</si>
  <si>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</si>
  <si>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</si>
  <si>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</si>
  <si>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</si>
  <si>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</si>
  <si>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</si>
  <si>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</si>
  <si>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</si>
  <si>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</si>
  <si>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</si>
  <si>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</si>
  <si>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</si>
  <si>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</si>
  <si>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</si>
  <si>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</si>
  <si>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</si>
  <si>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</si>
  <si>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</si>
  <si>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</si>
  <si>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</si>
  <si>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</si>
  <si>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</si>
  <si>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</si>
  <si>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</si>
  <si>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</si>
  <si>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</si>
  <si>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</si>
  <si>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</si>
  <si>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</si>
  <si>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</si>
  <si>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</si>
  <si>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</si>
  <si>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</si>
  <si>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</si>
  <si>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</si>
  <si>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</si>
  <si>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</si>
  <si>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</si>
  <si>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</si>
  <si>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</si>
  <si>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</si>
  <si>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</si>
  <si>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</si>
  <si>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</si>
  <si>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</si>
  <si>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</si>
  <si>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</si>
  <si>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</si>
  <si>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</si>
  <si>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</si>
  <si>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</si>
  <si>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</si>
  <si>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</si>
  <si>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</si>
  <si>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</si>
  <si>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</si>
  <si>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</si>
  <si>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</si>
  <si>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</si>
  <si>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</si>
  <si>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</si>
  <si>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</si>
  <si>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</si>
  <si>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</si>
  <si>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</si>
  <si>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</si>
  <si>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สอ_โป่งป่าติ้ว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</si>
  <si>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</si>
  <si>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</si>
  <si>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</si>
  <si>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</si>
  <si>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</si>
  <si>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</si>
  <si>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</si>
  <si>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</si>
  <si>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</si>
  <si>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</si>
  <si>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</si>
  <si>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</si>
  <si>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</si>
  <si>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</si>
  <si>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</si>
  <si>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</si>
  <si>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</si>
  <si>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</si>
  <si>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</si>
  <si>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</si>
  <si>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</si>
  <si>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</si>
  <si>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</si>
  <si>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</si>
  <si>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</si>
  <si>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</si>
  <si>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</si>
  <si>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</si>
  <si>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</si>
  <si>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</si>
  <si>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</si>
  <si>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</si>
  <si>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</si>
  <si>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</si>
  <si>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</si>
  <si>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</si>
  <si>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</si>
  <si>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</si>
  <si>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</si>
  <si>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</si>
  <si>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</si>
  <si>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</si>
  <si>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</si>
  <si>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</si>
  <si>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</si>
  <si>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</si>
  <si>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</si>
  <si>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</si>
  <si>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</si>
  <si>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</si>
  <si>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</si>
  <si>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</si>
  <si>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</si>
  <si>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</si>
  <si>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</si>
  <si>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</si>
  <si>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</si>
  <si>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</si>
  <si>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</si>
  <si>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</si>
  <si>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</si>
  <si>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</si>
  <si>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</si>
  <si>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</si>
  <si>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</si>
  <si>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</si>
  <si>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</si>
  <si>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</si>
  <si>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</si>
  <si>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</si>
  <si>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</si>
  <si>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</si>
  <si>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</si>
  <si>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</si>
  <si>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</si>
  <si>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</si>
  <si>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</si>
  <si>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</si>
  <si>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</si>
  <si>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</si>
  <si>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</si>
  <si>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</si>
  <si>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</si>
  <si>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</si>
  <si>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</si>
  <si>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14150 โพธิ์ตาก,สสอ_</t>
  </si>
  <si>
    <t>14184 สถานีอนามัยนายาง</t>
  </si>
  <si>
    <t>4203000000.000</t>
  </si>
  <si>
    <t>5107000000.000</t>
  </si>
  <si>
    <t>4.1.3 รายได้ดอกเบี้ยของแผ่นดิน</t>
  </si>
  <si>
    <t>5.1.7 ค่าใช้จ่ายเงินอุดหนุน</t>
  </si>
  <si>
    <t>00493 สำนักงานสาธารณสุขอำเภอเมืองสกลนคร</t>
  </si>
  <si>
    <t>00494 สำนักงานสาธารณสุขอำเภอกุสุมาลย์</t>
  </si>
  <si>
    <t>00495 สำนักงานสาธารณสุขอำเภอกุดบาก</t>
  </si>
  <si>
    <t>00496 สำนักงานสาธารณสุขอำเภอพรรณานิคม</t>
  </si>
  <si>
    <t>00497 สำนักงานสาธารณสุขอำเภอพังโคน</t>
  </si>
  <si>
    <t>00498 สำนักงานสาธารณสุขอำเภอวาริชภูมิ</t>
  </si>
  <si>
    <t>00499 สำนักงานสาธารณสุขอำเภอนิคมน้ำอูน</t>
  </si>
  <si>
    <t>00500 สำนักงานสาธารณสุขอำเภอวานรนิวาส</t>
  </si>
  <si>
    <t>00501 สำนักงานสาธารณสุขอำเภอคำตากล้า</t>
  </si>
  <si>
    <t>00502 สำนักงานสาธารณสุขอำเภอบ้านม่วง</t>
  </si>
  <si>
    <t>00503 สำนักงานสาธารณสุขอำเภออากาศอำนวย</t>
  </si>
  <si>
    <t>00504 สำนักงานสาธารณสุขอำเภอสว่างแดนดิน</t>
  </si>
  <si>
    <t>00505 สำนักงานสาธารณสุขอำเภอส่องดาว</t>
  </si>
  <si>
    <t>00506 สำนักงานสาธารณสุขอำเภอเต่างอย</t>
  </si>
  <si>
    <t>00507 สำนักงานสาธารณสุขอำเภอโคกศรีสุพรรณ</t>
  </si>
  <si>
    <t>00508 สำนักงานสาธารณสุขอำเภอเจริญศิลป์</t>
  </si>
  <si>
    <t>00509 สำนักงานสาธารณสุขอำเภอโพนนาแก้ว</t>
  </si>
  <si>
    <t>00510 สำนักงานสาธารณสุขอำเภอภูพาน</t>
  </si>
  <si>
    <t>05443 สอ_ธาตุเชิงชุม</t>
  </si>
  <si>
    <t>05444 สอ_โคกเลาะ</t>
  </si>
  <si>
    <t>05445 สอ_ดงมะไฟ ขมิ้น</t>
  </si>
  <si>
    <t>05446 สอ_ทับสอ</t>
  </si>
  <si>
    <t>05447 สอ_คูสนาม</t>
  </si>
  <si>
    <t>05448 สอ_โนนหอม</t>
  </si>
  <si>
    <t>05449 สอ_หนองสนม</t>
  </si>
  <si>
    <t>05450 สอ_เชียงเครือ</t>
  </si>
  <si>
    <t>05451 สอ_สร้างแก้วสมานมิตร</t>
  </si>
  <si>
    <t>05452 สอ_ม่วงลาย</t>
  </si>
  <si>
    <t>05453 สอ_แมด</t>
  </si>
  <si>
    <t>05454 สอ_นาขาม</t>
  </si>
  <si>
    <t>05455 สอ_นาคำ</t>
  </si>
  <si>
    <t>05456 สอ_พังขว้าง</t>
  </si>
  <si>
    <t>05457 สอ_ดงขุมข้าว</t>
  </si>
  <si>
    <t>05458 สอ_ดงมะไฟ</t>
  </si>
  <si>
    <t>05459 สอ_ดงพัฒนา</t>
  </si>
  <si>
    <t>05460 สอ_หนองปลาน้อย</t>
  </si>
  <si>
    <t>05461 สอ_หนองลาด</t>
  </si>
  <si>
    <t>05462 สอ_ดอนแคนใต้</t>
  </si>
  <si>
    <t>05463 สอ_ฮางโฮง</t>
  </si>
  <si>
    <t>05464 สอ_โคกก่อง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</si>
  <si>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</si>
  <si>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</si>
  <si>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</si>
  <si>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</si>
  <si>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</si>
  <si>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</si>
  <si>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</si>
  <si>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</si>
  <si>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</si>
  <si>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</si>
  <si>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</si>
  <si>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</si>
  <si>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</si>
  <si>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</si>
  <si>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</si>
  <si>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</si>
  <si>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</si>
  <si>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</si>
  <si>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</si>
  <si>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</si>
  <si>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</si>
  <si>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</si>
  <si>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</si>
  <si>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</si>
  <si>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</si>
  <si>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</si>
  <si>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</si>
  <si>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</si>
  <si>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</si>
  <si>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</si>
  <si>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</si>
  <si>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</si>
  <si>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</si>
  <si>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</si>
  <si>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</si>
  <si>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</si>
  <si>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</si>
  <si>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</si>
  <si>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</si>
  <si>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</si>
  <si>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</si>
  <si>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</si>
  <si>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</si>
  <si>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</si>
  <si>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</si>
  <si>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</si>
  <si>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</si>
  <si>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</si>
  <si>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</si>
  <si>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</si>
  <si>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</si>
  <si>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</si>
  <si>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</si>
  <si>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</si>
  <si>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</si>
  <si>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</si>
  <si>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</si>
  <si>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</si>
  <si>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</si>
  <si>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</si>
  <si>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</si>
  <si>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</si>
  <si>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</si>
  <si>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</si>
  <si>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</si>
  <si>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</si>
  <si>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</si>
  <si>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</si>
  <si>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</si>
  <si>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</si>
  <si>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</si>
  <si>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</si>
  <si>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</si>
  <si>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</si>
  <si>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</si>
  <si>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</si>
  <si>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</si>
  <si>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</si>
  <si>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</si>
  <si>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</si>
  <si>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</si>
  <si>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</si>
  <si>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</si>
  <si>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</si>
  <si>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</si>
  <si>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</si>
  <si>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</si>
  <si>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</si>
  <si>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</si>
  <si>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</si>
  <si>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</si>
  <si>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</si>
  <si>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</si>
  <si>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</si>
  <si>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</si>
  <si>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</si>
  <si>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</si>
  <si>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</si>
  <si>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</si>
  <si>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</si>
  <si>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</si>
  <si>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</si>
  <si>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</si>
  <si>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</si>
  <si>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</si>
  <si>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</si>
  <si>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</si>
  <si>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</si>
  <si>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</si>
  <si>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</si>
  <si>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</si>
  <si>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</si>
  <si>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</si>
  <si>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</si>
  <si>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</si>
  <si>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</si>
  <si>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</si>
  <si>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</si>
  <si>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</si>
  <si>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</si>
  <si>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</si>
  <si>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</si>
  <si>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</si>
  <si>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</si>
  <si>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</si>
  <si>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</si>
  <si>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</si>
  <si>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</si>
  <si>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</si>
  <si>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</si>
  <si>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สอ_หนองไผ่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</si>
  <si>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</si>
  <si>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</si>
  <si>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</si>
  <si>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</si>
  <si>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</si>
  <si>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</si>
  <si>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</si>
  <si>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</si>
  <si>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</si>
  <si>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14441 เทศบาลเมืองสกลนคร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</si>
  <si>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</si>
  <si>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</si>
  <si>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</si>
  <si>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สอ_ลาดกะเฌอ</t>
  </si>
  <si>
    <t>23748 ศสช_รพ_สน_2</t>
  </si>
  <si>
    <t>23816 ศสช_วัดแจ้ง</t>
  </si>
  <si>
    <t>41075 รพ_สต_ภูเพ็ก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</si>
  <si>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</si>
  <si>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</si>
  <si>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</si>
  <si>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</si>
  <si>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</si>
  <si>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</si>
  <si>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</si>
  <si>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</si>
  <si>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</si>
  <si>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</si>
  <si>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</si>
  <si>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</si>
  <si>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</si>
  <si>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</si>
  <si>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</si>
  <si>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</si>
  <si>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</si>
  <si>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</si>
  <si>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</si>
  <si>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</si>
  <si>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</si>
  <si>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</si>
  <si>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</si>
  <si>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</si>
  <si>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</si>
  <si>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</si>
  <si>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05621 สถานีอนามัยโคกสว่าง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</si>
  <si>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</si>
  <si>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</si>
  <si>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</si>
  <si>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</si>
  <si>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</si>
  <si>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</si>
  <si>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</si>
  <si>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</si>
  <si>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</si>
  <si>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</si>
  <si>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</si>
  <si>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</si>
  <si>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</si>
  <si>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</si>
  <si>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</si>
  <si>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</si>
  <si>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</si>
  <si>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</si>
  <si>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</si>
  <si>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</si>
  <si>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</si>
  <si>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</si>
  <si>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</si>
  <si>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</si>
  <si>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</si>
  <si>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</si>
  <si>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</si>
  <si>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</si>
  <si>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</si>
  <si>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</si>
  <si>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</si>
  <si>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</si>
  <si>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</si>
  <si>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</si>
  <si>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</si>
  <si>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</si>
  <si>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</si>
  <si>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</si>
  <si>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</si>
  <si>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</si>
  <si>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</si>
  <si>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</si>
  <si>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</si>
  <si>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</si>
  <si>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</si>
  <si>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</si>
  <si>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</si>
  <si>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</si>
  <si>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</si>
  <si>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</si>
  <si>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</si>
  <si>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</si>
  <si>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สถานีอนามัยพระซอง</t>
  </si>
  <si>
    <t>05677 สถานีอนามัยดงอินำ</t>
  </si>
  <si>
    <t>05678 สถานีอนามัยหนองสังข์</t>
  </si>
  <si>
    <t>05679 สถานีอนามัยนาฉันทะ</t>
  </si>
  <si>
    <t>05680 สถานีอนามัยนาคู่</t>
  </si>
  <si>
    <t>05682 รพ_สต_ดงน้อย</t>
  </si>
  <si>
    <t>05683 สถานีอนามัยพิมาน</t>
  </si>
  <si>
    <t>05684 สถานีอนามัยหนองหอยใหญ่</t>
  </si>
  <si>
    <t>05685 สถานีอนามัยพุ่มแก</t>
  </si>
  <si>
    <t>05686 สถานีอนามัยโพนตูม</t>
  </si>
  <si>
    <t>05687 สถานีอนามัยก้านเหลือง</t>
  </si>
  <si>
    <t>05688 สถานีอนามัยหนองบ่อ</t>
  </si>
  <si>
    <t>05689 สถานีอนามัยดงขวาง</t>
  </si>
  <si>
    <t>05690 สถานีอนามัยนาเลียง</t>
  </si>
  <si>
    <t>05691 รพสต_โคกสี</t>
  </si>
  <si>
    <t>05692 รพสต_นาขาม</t>
  </si>
  <si>
    <t>05694 สถานีอนามัยบ้านแก้ง</t>
  </si>
  <si>
    <t>05695 สถานีอนามัยคำพี้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</si>
  <si>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</si>
  <si>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</si>
  <si>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</si>
  <si>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</si>
  <si>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</si>
  <si>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</si>
  <si>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</si>
  <si>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</si>
  <si>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</si>
  <si>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</si>
  <si>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</si>
  <si>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</si>
  <si>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</si>
  <si>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</si>
  <si>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</si>
  <si>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</si>
  <si>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</si>
  <si>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</si>
  <si>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</si>
  <si>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</si>
  <si>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</si>
  <si>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</si>
  <si>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</si>
  <si>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</si>
  <si>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</si>
  <si>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</si>
  <si>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</si>
  <si>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</si>
  <si>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</si>
  <si>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</si>
  <si>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</si>
  <si>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</si>
  <si>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</si>
  <si>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</si>
  <si>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</si>
  <si>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05732 สถานีอนามัยบ้านค้อ</t>
  </si>
  <si>
    <t>05733 สถานีอนามัยห้วยไห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</si>
  <si>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</si>
  <si>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</si>
  <si>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</si>
  <si>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</si>
  <si>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</si>
  <si>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</si>
  <si>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</si>
  <si>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</si>
  <si>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</si>
  <si>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</si>
  <si>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สถานีอนามัยสร้างติ่ว</t>
  </si>
  <si>
    <t>13982 สถานีอนามัยหนองหญ้าปล้อง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</si>
  <si>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</si>
  <si>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</si>
  <si>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</si>
  <si>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</si>
  <si>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</si>
  <si>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>รพ.สต.ชัยพร</t>
  </si>
  <si>
    <t>รพ.สต.สังคม</t>
  </si>
  <si>
    <t>รพ.สต.บ้านขัวก่าย</t>
  </si>
  <si>
    <t>สำหรับเดือน ตุลาคม 2562  ปีงบประมาณ 2563  (ข้อมูล ณ วันที่ 27 ธันวาคม 2562  เวลา 09.06 น.)</t>
  </si>
  <si>
    <t xml:space="preserve">                                                   สำหรับเดือน ตุลาคม 2562  ปีงบประมาณ 2563  (ข้อมูล ณ วันที่ 27 ธันวาคม 2562  เวลา 09.06 น.)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</si>
</sst>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</font>
    <font>
      <sz val="11"/>
      <color rgb="FFFF0000"/>
      <name val="Tahoma"/>
      <family val="2"/>
      <charset val="22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4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2" fillId="0" borderId="0"/>
  </cellStyleXfs>
  <cellXfs count="349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43" fontId="5" fillId="0" borderId="3" xfId="1" applyFont="1" applyBorder="1"/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43" fontId="0" fillId="10" borderId="0" xfId="1" applyFont="1" applyFill="1"/>
    <xf numFmtId="187" fontId="1" fillId="7" borderId="0" xfId="1" applyNumberFormat="1" applyFont="1" applyFill="1"/>
    <xf numFmtId="43" fontId="0" fillId="11" borderId="0" xfId="1" applyFont="1" applyFill="1"/>
    <xf numFmtId="43" fontId="0" fillId="5" borderId="0" xfId="1" applyFont="1" applyFill="1"/>
    <xf numFmtId="43" fontId="0" fillId="4" borderId="0" xfId="1" applyFont="1" applyFill="1"/>
    <xf numFmtId="43" fontId="1" fillId="5" borderId="0" xfId="1" applyFont="1" applyFill="1"/>
    <xf numFmtId="43" fontId="1" fillId="6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0" fontId="0" fillId="9" borderId="0" xfId="0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0" fontId="0" fillId="15" borderId="0" xfId="0" applyFill="1"/>
    <xf numFmtId="43" fontId="0" fillId="6" borderId="0" xfId="0" applyNumberFormat="1" applyFill="1"/>
    <xf numFmtId="0" fontId="0" fillId="6" borderId="0" xfId="0" applyFill="1"/>
    <xf numFmtId="43" fontId="1" fillId="10" borderId="0" xfId="1" applyFont="1" applyFill="1" applyAlignment="1">
      <alignment horizontal="center"/>
    </xf>
    <xf numFmtId="43" fontId="0" fillId="10" borderId="0" xfId="0" applyNumberFormat="1" applyFill="1"/>
    <xf numFmtId="0" fontId="0" fillId="10" borderId="0" xfId="0" applyFill="1"/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" fillId="2" borderId="0" xfId="1" applyFont="1" applyFill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43" fontId="1" fillId="10" borderId="0" xfId="1" applyFont="1" applyFill="1"/>
    <xf numFmtId="187" fontId="1" fillId="7" borderId="0" xfId="1" applyNumberFormat="1" applyFont="1" applyFill="1" applyAlignment="1">
      <alignment horizontal="center"/>
    </xf>
    <xf numFmtId="187" fontId="0" fillId="0" borderId="0" xfId="1" applyNumberFormat="1" applyFont="1"/>
    <xf numFmtId="0" fontId="12" fillId="0" borderId="3" xfId="0" applyFont="1" applyBorder="1"/>
    <xf numFmtId="0" fontId="0" fillId="2" borderId="0" xfId="0" applyFill="1"/>
    <xf numFmtId="2" fontId="13" fillId="0" borderId="0" xfId="1" applyNumberFormat="1" applyFont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43" fontId="1" fillId="5" borderId="0" xfId="1" applyFont="1" applyFill="1" applyAlignment="1">
      <alignment horizontal="center"/>
    </xf>
    <xf numFmtId="43" fontId="1" fillId="0" borderId="0" xfId="1" applyFont="1"/>
    <xf numFmtId="43" fontId="1" fillId="13" borderId="0" xfId="1" applyFont="1" applyFill="1"/>
    <xf numFmtId="43" fontId="1" fillId="7" borderId="0" xfId="1" applyFont="1" applyFill="1"/>
    <xf numFmtId="0" fontId="12" fillId="4" borderId="3" xfId="0" applyFont="1" applyFill="1" applyBorder="1"/>
    <xf numFmtId="3" fontId="14" fillId="2" borderId="17" xfId="0" applyNumberFormat="1" applyFont="1" applyFill="1" applyBorder="1" applyAlignment="1">
      <alignment horizontal="right" vertical="center"/>
    </xf>
    <xf numFmtId="0" fontId="14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2" fontId="11" fillId="7" borderId="0" xfId="0" applyNumberFormat="1" applyFont="1" applyFill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0" fillId="13" borderId="0" xfId="1" applyFont="1" applyFill="1"/>
    <xf numFmtId="43" fontId="10" fillId="13" borderId="0" xfId="1" applyFont="1" applyFill="1"/>
    <xf numFmtId="43" fontId="0" fillId="15" borderId="0" xfId="1" applyFont="1" applyFill="1"/>
    <xf numFmtId="43" fontId="0" fillId="20" borderId="0" xfId="0" applyNumberFormat="1" applyFill="1"/>
    <xf numFmtId="2" fontId="0" fillId="20" borderId="0" xfId="0" applyNumberFormat="1" applyFill="1"/>
    <xf numFmtId="43" fontId="0" fillId="20" borderId="0" xfId="1" applyFont="1" applyFill="1"/>
    <xf numFmtId="187" fontId="0" fillId="10" borderId="0" xfId="1" applyNumberFormat="1" applyFont="1" applyFill="1"/>
    <xf numFmtId="43" fontId="0" fillId="5" borderId="0" xfId="0" applyNumberFormat="1" applyFill="1"/>
    <xf numFmtId="187" fontId="13" fillId="7" borderId="0" xfId="1" applyNumberFormat="1" applyFont="1" applyFill="1"/>
    <xf numFmtId="0" fontId="0" fillId="0" borderId="0" xfId="0" applyFill="1"/>
    <xf numFmtId="43" fontId="0" fillId="12" borderId="0" xfId="1" applyFont="1" applyFill="1"/>
    <xf numFmtId="2" fontId="15" fillId="2" borderId="17" xfId="0" applyNumberFormat="1" applyFont="1" applyFill="1" applyBorder="1" applyAlignment="1">
      <alignment horizontal="right" vertical="center"/>
    </xf>
    <xf numFmtId="2" fontId="15" fillId="2" borderId="17" xfId="0" applyNumberFormat="1" applyFont="1" applyFill="1" applyBorder="1" applyAlignment="1">
      <alignment horizontal="left" vertical="center"/>
    </xf>
    <xf numFmtId="2" fontId="13" fillId="7" borderId="0" xfId="1" applyNumberFormat="1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0" fontId="16" fillId="0" borderId="3" xfId="0" applyFont="1" applyBorder="1"/>
    <xf numFmtId="0" fontId="17" fillId="0" borderId="3" xfId="0" applyFont="1" applyBorder="1"/>
    <xf numFmtId="43" fontId="17" fillId="0" borderId="0" xfId="0" applyNumberFormat="1" applyFont="1"/>
    <xf numFmtId="43" fontId="17" fillId="0" borderId="3" xfId="0" applyNumberFormat="1" applyFont="1" applyBorder="1"/>
    <xf numFmtId="2" fontId="17" fillId="0" borderId="3" xfId="0" applyNumberFormat="1" applyFont="1" applyBorder="1"/>
    <xf numFmtId="0" fontId="16" fillId="0" borderId="0" xfId="0" applyFont="1"/>
    <xf numFmtId="0" fontId="18" fillId="2" borderId="0" xfId="0" applyFont="1" applyFill="1" applyBorder="1" applyAlignment="1">
      <alignment horizontal="left" vertical="top"/>
    </xf>
    <xf numFmtId="2" fontId="13" fillId="0" borderId="0" xfId="1" applyNumberFormat="1" applyFont="1" applyFill="1"/>
    <xf numFmtId="0" fontId="5" fillId="0" borderId="3" xfId="0" applyFont="1" applyBorder="1" applyAlignment="1">
      <alignment horizontal="center"/>
    </xf>
    <xf numFmtId="43" fontId="0" fillId="21" borderId="0" xfId="1" applyFont="1" applyFill="1"/>
    <xf numFmtId="43" fontId="0" fillId="19" borderId="0" xfId="1" applyFont="1" applyFill="1"/>
    <xf numFmtId="43" fontId="19" fillId="7" borderId="3" xfId="1" applyFont="1" applyFill="1" applyBorder="1" applyAlignment="1">
      <alignment horizontal="center"/>
    </xf>
    <xf numFmtId="43" fontId="1" fillId="22" borderId="0" xfId="1" applyFont="1" applyFill="1"/>
    <xf numFmtId="187" fontId="1" fillId="22" borderId="0" xfId="1" applyNumberFormat="1" applyFont="1" applyFill="1"/>
    <xf numFmtId="0" fontId="12" fillId="22" borderId="3" xfId="0" applyFont="1" applyFill="1" applyBorder="1"/>
    <xf numFmtId="43" fontId="21" fillId="0" borderId="0" xfId="1" applyFont="1" applyAlignment="1"/>
    <xf numFmtId="0" fontId="20" fillId="0" borderId="0" xfId="0" applyFont="1" applyAlignment="1"/>
    <xf numFmtId="187" fontId="21" fillId="0" borderId="0" xfId="1" applyNumberFormat="1" applyFont="1"/>
    <xf numFmtId="43" fontId="21" fillId="0" borderId="0" xfId="1" applyFont="1"/>
    <xf numFmtId="0" fontId="21" fillId="0" borderId="0" xfId="0" applyFont="1"/>
    <xf numFmtId="0" fontId="20" fillId="0" borderId="1" xfId="0" applyFont="1" applyBorder="1" applyAlignment="1">
      <alignment vertical="center"/>
    </xf>
    <xf numFmtId="0" fontId="20" fillId="0" borderId="1" xfId="0" applyFont="1" applyBorder="1" applyAlignment="1"/>
    <xf numFmtId="0" fontId="21" fillId="0" borderId="0" xfId="0" applyFont="1" applyAlignment="1">
      <alignment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188" fontId="21" fillId="0" borderId="3" xfId="1" applyNumberFormat="1" applyFont="1" applyBorder="1"/>
    <xf numFmtId="43" fontId="21" fillId="0" borderId="3" xfId="1" applyFont="1" applyBorder="1"/>
    <xf numFmtId="187" fontId="21" fillId="0" borderId="3" xfId="1" applyNumberFormat="1" applyFont="1" applyBorder="1"/>
    <xf numFmtId="43" fontId="21" fillId="2" borderId="3" xfId="1" applyFont="1" applyFill="1" applyBorder="1"/>
    <xf numFmtId="0" fontId="20" fillId="3" borderId="3" xfId="0" applyFont="1" applyFill="1" applyBorder="1" applyAlignment="1">
      <alignment horizontal="center"/>
    </xf>
    <xf numFmtId="0" fontId="20" fillId="3" borderId="3" xfId="0" applyFont="1" applyFill="1" applyBorder="1"/>
    <xf numFmtId="188" fontId="20" fillId="16" borderId="3" xfId="1" applyNumberFormat="1" applyFont="1" applyFill="1" applyBorder="1"/>
    <xf numFmtId="43" fontId="20" fillId="3" borderId="3" xfId="1" applyFont="1" applyFill="1" applyBorder="1"/>
    <xf numFmtId="187" fontId="20" fillId="0" borderId="0" xfId="1" applyNumberFormat="1" applyFont="1"/>
    <xf numFmtId="43" fontId="20" fillId="0" borderId="0" xfId="1" applyFont="1"/>
    <xf numFmtId="0" fontId="20" fillId="0" borderId="0" xfId="0" applyFont="1"/>
    <xf numFmtId="188" fontId="20" fillId="3" borderId="3" xfId="1" applyNumberFormat="1" applyFont="1" applyFill="1" applyBorder="1"/>
    <xf numFmtId="0" fontId="21" fillId="2" borderId="3" xfId="0" applyFont="1" applyFill="1" applyBorder="1" applyAlignment="1">
      <alignment horizontal="center"/>
    </xf>
    <xf numFmtId="0" fontId="21" fillId="2" borderId="3" xfId="0" applyFont="1" applyFill="1" applyBorder="1"/>
    <xf numFmtId="188" fontId="21" fillId="2" borderId="3" xfId="1" applyNumberFormat="1" applyFont="1" applyFill="1" applyBorder="1"/>
    <xf numFmtId="187" fontId="21" fillId="2" borderId="3" xfId="1" applyNumberFormat="1" applyFont="1" applyFill="1" applyBorder="1"/>
    <xf numFmtId="187" fontId="21" fillId="2" borderId="0" xfId="1" applyNumberFormat="1" applyFont="1" applyFill="1"/>
    <xf numFmtId="43" fontId="21" fillId="2" borderId="0" xfId="1" applyFont="1" applyFill="1"/>
    <xf numFmtId="0" fontId="21" fillId="2" borderId="0" xfId="0" applyFont="1" applyFill="1"/>
    <xf numFmtId="0" fontId="20" fillId="8" borderId="7" xfId="0" applyFont="1" applyFill="1" applyBorder="1" applyAlignment="1">
      <alignment horizontal="center"/>
    </xf>
    <xf numFmtId="0" fontId="20" fillId="8" borderId="7" xfId="0" applyFont="1" applyFill="1" applyBorder="1"/>
    <xf numFmtId="188" fontId="20" fillId="8" borderId="7" xfId="1" applyNumberFormat="1" applyFont="1" applyFill="1" applyBorder="1"/>
    <xf numFmtId="43" fontId="20" fillId="8" borderId="7" xfId="1" applyFont="1" applyFill="1" applyBorder="1"/>
    <xf numFmtId="187" fontId="20" fillId="8" borderId="7" xfId="1" applyNumberFormat="1" applyFont="1" applyFill="1" applyBorder="1"/>
    <xf numFmtId="0" fontId="20" fillId="14" borderId="11" xfId="0" applyFont="1" applyFill="1" applyBorder="1" applyAlignment="1">
      <alignment horizontal="center"/>
    </xf>
    <xf numFmtId="0" fontId="20" fillId="14" borderId="11" xfId="0" applyFont="1" applyFill="1" applyBorder="1"/>
    <xf numFmtId="188" fontId="20" fillId="14" borderId="11" xfId="1" applyNumberFormat="1" applyFont="1" applyFill="1" applyBorder="1"/>
    <xf numFmtId="43" fontId="20" fillId="14" borderId="11" xfId="1" applyFont="1" applyFill="1" applyBorder="1"/>
    <xf numFmtId="187" fontId="20" fillId="14" borderId="11" xfId="1" applyNumberFormat="1" applyFont="1" applyFill="1" applyBorder="1"/>
    <xf numFmtId="0" fontId="21" fillId="0" borderId="4" xfId="0" applyFont="1" applyBorder="1" applyAlignment="1">
      <alignment horizontal="center"/>
    </xf>
    <xf numFmtId="0" fontId="21" fillId="0" borderId="4" xfId="0" applyFont="1" applyBorder="1"/>
    <xf numFmtId="188" fontId="21" fillId="0" borderId="4" xfId="1" applyNumberFormat="1" applyFont="1" applyBorder="1"/>
    <xf numFmtId="43" fontId="21" fillId="0" borderId="4" xfId="1" applyFont="1" applyBorder="1"/>
    <xf numFmtId="187" fontId="21" fillId="0" borderId="4" xfId="1" applyNumberFormat="1" applyFont="1" applyBorder="1"/>
    <xf numFmtId="43" fontId="21" fillId="2" borderId="4" xfId="1" applyFont="1" applyFill="1" applyBorder="1"/>
    <xf numFmtId="0" fontId="20" fillId="0" borderId="4" xfId="0" applyFont="1" applyBorder="1" applyAlignment="1">
      <alignment horizontal="center"/>
    </xf>
    <xf numFmtId="0" fontId="20" fillId="0" borderId="4" xfId="0" applyFont="1" applyBorder="1"/>
    <xf numFmtId="188" fontId="20" fillId="0" borderId="4" xfId="1" applyNumberFormat="1" applyFont="1" applyBorder="1"/>
    <xf numFmtId="43" fontId="20" fillId="0" borderId="4" xfId="1" applyFont="1" applyBorder="1"/>
    <xf numFmtId="187" fontId="20" fillId="0" borderId="4" xfId="1" applyNumberFormat="1" applyFont="1" applyBorder="1"/>
    <xf numFmtId="43" fontId="20" fillId="2" borderId="3" xfId="1" applyFont="1" applyFill="1" applyBorder="1"/>
    <xf numFmtId="0" fontId="20" fillId="0" borderId="3" xfId="0" applyFont="1" applyBorder="1"/>
    <xf numFmtId="187" fontId="20" fillId="3" borderId="3" xfId="1" applyNumberFormat="1" applyFont="1" applyFill="1" applyBorder="1"/>
    <xf numFmtId="1" fontId="21" fillId="0" borderId="3" xfId="0" applyNumberFormat="1" applyFont="1" applyFill="1" applyBorder="1" applyAlignment="1">
      <alignment horizontal="center"/>
    </xf>
    <xf numFmtId="2" fontId="21" fillId="0" borderId="3" xfId="0" applyNumberFormat="1" applyFont="1" applyFill="1" applyBorder="1"/>
    <xf numFmtId="188" fontId="21" fillId="0" borderId="3" xfId="1" applyNumberFormat="1" applyFont="1" applyFill="1" applyBorder="1"/>
    <xf numFmtId="0" fontId="21" fillId="0" borderId="3" xfId="0" applyNumberFormat="1" applyFont="1" applyFill="1" applyBorder="1" applyAlignment="1">
      <alignment horizontal="center"/>
    </xf>
    <xf numFmtId="2" fontId="21" fillId="0" borderId="3" xfId="1" applyNumberFormat="1" applyFont="1" applyFill="1" applyBorder="1"/>
    <xf numFmtId="2" fontId="21" fillId="0" borderId="0" xfId="1" applyNumberFormat="1" applyFont="1" applyFill="1"/>
    <xf numFmtId="2" fontId="21" fillId="0" borderId="0" xfId="0" applyNumberFormat="1" applyFont="1" applyFill="1"/>
    <xf numFmtId="0" fontId="21" fillId="0" borderId="3" xfId="0" applyFont="1" applyFill="1" applyBorder="1" applyAlignment="1">
      <alignment horizontal="center"/>
    </xf>
    <xf numFmtId="0" fontId="21" fillId="0" borderId="3" xfId="0" applyFont="1" applyFill="1" applyBorder="1"/>
    <xf numFmtId="43" fontId="21" fillId="0" borderId="3" xfId="1" applyFont="1" applyFill="1" applyBorder="1"/>
    <xf numFmtId="187" fontId="21" fillId="0" borderId="3" xfId="1" applyNumberFormat="1" applyFont="1" applyFill="1" applyBorder="1"/>
    <xf numFmtId="187" fontId="21" fillId="0" borderId="0" xfId="1" applyNumberFormat="1" applyFont="1" applyFill="1"/>
    <xf numFmtId="43" fontId="21" fillId="0" borderId="0" xfId="1" applyFont="1" applyFill="1"/>
    <xf numFmtId="0" fontId="21" fillId="0" borderId="0" xfId="0" applyFont="1" applyFill="1"/>
    <xf numFmtId="187" fontId="20" fillId="2" borderId="0" xfId="1" applyNumberFormat="1" applyFont="1" applyFill="1"/>
    <xf numFmtId="2" fontId="21" fillId="2" borderId="3" xfId="0" applyNumberFormat="1" applyFont="1" applyFill="1" applyBorder="1"/>
    <xf numFmtId="0" fontId="21" fillId="7" borderId="0" xfId="0" applyFont="1" applyFill="1"/>
    <xf numFmtId="2" fontId="21" fillId="2" borderId="3" xfId="1" applyNumberFormat="1" applyFont="1" applyFill="1" applyBorder="1"/>
    <xf numFmtId="0" fontId="22" fillId="2" borderId="3" xfId="0" applyFont="1" applyFill="1" applyBorder="1" applyAlignment="1">
      <alignment horizontal="center"/>
    </xf>
    <xf numFmtId="0" fontId="22" fillId="2" borderId="3" xfId="0" applyFont="1" applyFill="1" applyBorder="1"/>
    <xf numFmtId="188" fontId="22" fillId="2" borderId="3" xfId="1" applyNumberFormat="1" applyFont="1" applyFill="1" applyBorder="1"/>
    <xf numFmtId="43" fontId="22" fillId="2" borderId="3" xfId="1" applyFont="1" applyFill="1" applyBorder="1"/>
    <xf numFmtId="187" fontId="22" fillId="2" borderId="3" xfId="1" applyNumberFormat="1" applyFont="1" applyFill="1" applyBorder="1"/>
    <xf numFmtId="187" fontId="22" fillId="2" borderId="0" xfId="1" applyNumberFormat="1" applyFont="1" applyFill="1"/>
    <xf numFmtId="43" fontId="22" fillId="2" borderId="0" xfId="1" applyFont="1" applyFill="1"/>
    <xf numFmtId="0" fontId="22" fillId="2" borderId="0" xfId="0" applyFont="1" applyFill="1"/>
    <xf numFmtId="188" fontId="21" fillId="0" borderId="0" xfId="1" applyNumberFormat="1" applyFont="1"/>
    <xf numFmtId="0" fontId="20" fillId="0" borderId="3" xfId="0" applyFont="1" applyBorder="1" applyAlignment="1">
      <alignment horizontal="center"/>
    </xf>
    <xf numFmtId="0" fontId="22" fillId="0" borderId="3" xfId="0" applyNumberFormat="1" applyFont="1" applyFill="1" applyBorder="1" applyAlignment="1">
      <alignment horizontal="center"/>
    </xf>
    <xf numFmtId="2" fontId="22" fillId="0" borderId="3" xfId="0" applyNumberFormat="1" applyFont="1" applyFill="1" applyBorder="1"/>
    <xf numFmtId="188" fontId="22" fillId="0" borderId="3" xfId="1" applyNumberFormat="1" applyFont="1" applyFill="1" applyBorder="1"/>
    <xf numFmtId="2" fontId="22" fillId="0" borderId="0" xfId="1" applyNumberFormat="1" applyFont="1" applyFill="1"/>
    <xf numFmtId="2" fontId="22" fillId="0" borderId="0" xfId="0" applyNumberFormat="1" applyFont="1" applyFill="1"/>
    <xf numFmtId="0" fontId="21" fillId="14" borderId="11" xfId="0" applyFont="1" applyFill="1" applyBorder="1"/>
    <xf numFmtId="0" fontId="20" fillId="8" borderId="2" xfId="0" applyFont="1" applyFill="1" applyBorder="1" applyAlignment="1">
      <alignment horizontal="center"/>
    </xf>
    <xf numFmtId="0" fontId="20" fillId="8" borderId="2" xfId="0" applyFont="1" applyFill="1" applyBorder="1"/>
    <xf numFmtId="188" fontId="20" fillId="8" borderId="2" xfId="1" applyNumberFormat="1" applyFont="1" applyFill="1" applyBorder="1"/>
    <xf numFmtId="43" fontId="20" fillId="8" borderId="2" xfId="1" applyFont="1" applyFill="1" applyBorder="1"/>
    <xf numFmtId="187" fontId="20" fillId="8" borderId="2" xfId="1" applyNumberFormat="1" applyFont="1" applyFill="1" applyBorder="1"/>
    <xf numFmtId="0" fontId="20" fillId="14" borderId="7" xfId="0" applyFont="1" applyFill="1" applyBorder="1" applyAlignment="1">
      <alignment horizontal="center"/>
    </xf>
    <xf numFmtId="0" fontId="20" fillId="14" borderId="7" xfId="0" applyFont="1" applyFill="1" applyBorder="1"/>
    <xf numFmtId="188" fontId="20" fillId="14" borderId="7" xfId="1" applyNumberFormat="1" applyFont="1" applyFill="1" applyBorder="1"/>
    <xf numFmtId="43" fontId="20" fillId="14" borderId="7" xfId="1" applyFont="1" applyFill="1" applyBorder="1"/>
    <xf numFmtId="187" fontId="20" fillId="14" borderId="7" xfId="1" applyNumberFormat="1" applyFont="1" applyFill="1" applyBorder="1"/>
    <xf numFmtId="0" fontId="21" fillId="14" borderId="7" xfId="0" applyFont="1" applyFill="1" applyBorder="1"/>
    <xf numFmtId="188" fontId="20" fillId="0" borderId="3" xfId="1" applyNumberFormat="1" applyFont="1" applyBorder="1"/>
    <xf numFmtId="43" fontId="20" fillId="0" borderId="3" xfId="1" applyFont="1" applyBorder="1"/>
    <xf numFmtId="187" fontId="20" fillId="0" borderId="3" xfId="1" applyNumberFormat="1" applyFont="1" applyBorder="1"/>
    <xf numFmtId="0" fontId="22" fillId="0" borderId="3" xfId="0" applyFont="1" applyBorder="1" applyAlignment="1">
      <alignment horizontal="center"/>
    </xf>
    <xf numFmtId="0" fontId="22" fillId="0" borderId="3" xfId="0" applyFont="1" applyBorder="1"/>
    <xf numFmtId="188" fontId="22" fillId="0" borderId="3" xfId="1" applyNumberFormat="1" applyFont="1" applyBorder="1"/>
    <xf numFmtId="187" fontId="22" fillId="0" borderId="0" xfId="1" applyNumberFormat="1" applyFont="1"/>
    <xf numFmtId="43" fontId="22" fillId="0" borderId="0" xfId="1" applyFont="1"/>
    <xf numFmtId="0" fontId="22" fillId="0" borderId="0" xfId="0" applyFont="1"/>
    <xf numFmtId="0" fontId="20" fillId="3" borderId="0" xfId="0" applyFont="1" applyFill="1"/>
    <xf numFmtId="0" fontId="21" fillId="14" borderId="3" xfId="0" applyFont="1" applyFill="1" applyBorder="1" applyAlignment="1">
      <alignment horizontal="center"/>
    </xf>
    <xf numFmtId="0" fontId="21" fillId="14" borderId="3" xfId="0" applyFont="1" applyFill="1" applyBorder="1"/>
    <xf numFmtId="188" fontId="21" fillId="14" borderId="3" xfId="1" applyNumberFormat="1" applyFont="1" applyFill="1" applyBorder="1"/>
    <xf numFmtId="43" fontId="20" fillId="14" borderId="3" xfId="1" applyFont="1" applyFill="1" applyBorder="1"/>
    <xf numFmtId="187" fontId="20" fillId="14" borderId="3" xfId="1" applyNumberFormat="1" applyFont="1" applyFill="1" applyBorder="1"/>
    <xf numFmtId="0" fontId="20" fillId="14" borderId="3" xfId="0" applyFont="1" applyFill="1" applyBorder="1"/>
    <xf numFmtId="188" fontId="20" fillId="14" borderId="3" xfId="1" applyNumberFormat="1" applyFont="1" applyFill="1" applyBorder="1"/>
    <xf numFmtId="0" fontId="20" fillId="14" borderId="3" xfId="0" applyFont="1" applyFill="1" applyBorder="1" applyAlignment="1">
      <alignment horizontal="center"/>
    </xf>
    <xf numFmtId="38" fontId="20" fillId="14" borderId="3" xfId="1" applyNumberFormat="1" applyFont="1" applyFill="1" applyBorder="1"/>
    <xf numFmtId="0" fontId="21" fillId="0" borderId="0" xfId="0" applyFont="1" applyAlignment="1">
      <alignment horizontal="center"/>
    </xf>
    <xf numFmtId="43" fontId="21" fillId="0" borderId="0" xfId="1" applyNumberFormat="1" applyFont="1"/>
    <xf numFmtId="0" fontId="20" fillId="2" borderId="3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/>
    </xf>
    <xf numFmtId="43" fontId="20" fillId="4" borderId="3" xfId="1" applyFont="1" applyFill="1" applyBorder="1" applyAlignment="1">
      <alignment horizontal="center"/>
    </xf>
    <xf numFmtId="0" fontId="20" fillId="6" borderId="3" xfId="0" applyFont="1" applyFill="1" applyBorder="1" applyAlignment="1">
      <alignment horizontal="center"/>
    </xf>
    <xf numFmtId="2" fontId="20" fillId="6" borderId="3" xfId="0" applyNumberFormat="1" applyFont="1" applyFill="1" applyBorder="1" applyAlignment="1">
      <alignment horizontal="right"/>
    </xf>
    <xf numFmtId="0" fontId="20" fillId="0" borderId="3" xfId="0" applyFont="1" applyBorder="1" applyAlignment="1">
      <alignment wrapText="1"/>
    </xf>
    <xf numFmtId="2" fontId="20" fillId="6" borderId="3" xfId="1" applyNumberFormat="1" applyFont="1" applyFill="1" applyBorder="1" applyAlignment="1">
      <alignment horizontal="right"/>
    </xf>
    <xf numFmtId="0" fontId="20" fillId="2" borderId="7" xfId="0" applyFont="1" applyFill="1" applyBorder="1" applyAlignment="1">
      <alignment horizontal="center"/>
    </xf>
    <xf numFmtId="0" fontId="20" fillId="4" borderId="7" xfId="0" applyFont="1" applyFill="1" applyBorder="1" applyAlignment="1">
      <alignment horizontal="center"/>
    </xf>
    <xf numFmtId="43" fontId="20" fillId="4" borderId="7" xfId="1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2" fontId="20" fillId="6" borderId="7" xfId="1" applyNumberFormat="1" applyFont="1" applyFill="1" applyBorder="1" applyAlignment="1">
      <alignment horizontal="right"/>
    </xf>
    <xf numFmtId="0" fontId="20" fillId="0" borderId="7" xfId="0" applyFont="1" applyBorder="1"/>
    <xf numFmtId="0" fontId="20" fillId="0" borderId="2" xfId="0" applyFont="1" applyBorder="1" applyAlignment="1">
      <alignment vertical="center"/>
    </xf>
    <xf numFmtId="43" fontId="0" fillId="0" borderId="0" xfId="1" applyFont="1" applyFill="1"/>
    <xf numFmtId="43" fontId="10" fillId="0" borderId="0" xfId="1" applyFont="1" applyFill="1"/>
    <xf numFmtId="2" fontId="13" fillId="2" borderId="0" xfId="1" applyNumberFormat="1" applyFont="1" applyFill="1"/>
    <xf numFmtId="3" fontId="14" fillId="7" borderId="17" xfId="0" applyNumberFormat="1" applyFont="1" applyFill="1" applyBorder="1" applyAlignment="1">
      <alignment horizontal="right" vertical="center"/>
    </xf>
    <xf numFmtId="0" fontId="14" fillId="7" borderId="17" xfId="0" applyFont="1" applyFill="1" applyBorder="1" applyAlignment="1">
      <alignment horizontal="left" vertical="center"/>
    </xf>
    <xf numFmtId="43" fontId="11" fillId="21" borderId="0" xfId="1" applyFont="1" applyFill="1"/>
    <xf numFmtId="43" fontId="0" fillId="21" borderId="0" xfId="1" applyFont="1" applyFill="1" applyAlignment="1">
      <alignment horizontal="left"/>
    </xf>
    <xf numFmtId="43" fontId="0" fillId="15" borderId="0" xfId="1" applyFont="1" applyFill="1" applyAlignment="1">
      <alignment horizontal="left"/>
    </xf>
    <xf numFmtId="43" fontId="0" fillId="19" borderId="0" xfId="1" applyFont="1" applyFill="1" applyAlignment="1">
      <alignment horizontal="left"/>
    </xf>
    <xf numFmtId="43" fontId="0" fillId="23" borderId="0" xfId="1" applyFont="1" applyFill="1"/>
    <xf numFmtId="43" fontId="0" fillId="23" borderId="0" xfId="1" applyFont="1" applyFill="1" applyAlignment="1">
      <alignment horizontal="left"/>
    </xf>
    <xf numFmtId="43" fontId="10" fillId="21" borderId="0" xfId="1" applyFont="1" applyFill="1"/>
    <xf numFmtId="43" fontId="10" fillId="15" borderId="0" xfId="1" applyFont="1" applyFill="1"/>
    <xf numFmtId="43" fontId="10" fillId="19" borderId="0" xfId="1" applyFont="1" applyFill="1"/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2" borderId="3" xfId="0" applyFont="1" applyFill="1" applyBorder="1" applyAlignment="1">
      <alignment horizontal="center" vertical="center"/>
    </xf>
    <xf numFmtId="43" fontId="20" fillId="4" borderId="3" xfId="1" applyFont="1" applyFill="1" applyBorder="1" applyAlignment="1">
      <alignment horizontal="center" vertical="center"/>
    </xf>
    <xf numFmtId="2" fontId="20" fillId="6" borderId="3" xfId="0" applyNumberFormat="1" applyFont="1" applyFill="1" applyBorder="1" applyAlignment="1">
      <alignment horizontal="right" vertical="center"/>
    </xf>
    <xf numFmtId="0" fontId="20" fillId="0" borderId="3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43" fontId="0" fillId="2" borderId="0" xfId="0" applyNumberFormat="1" applyFill="1"/>
    <xf numFmtId="43" fontId="0" fillId="2" borderId="0" xfId="1" applyFont="1" applyFill="1" applyAlignment="1">
      <alignment horizontal="left"/>
    </xf>
    <xf numFmtId="43" fontId="1" fillId="2" borderId="0" xfId="0" applyNumberFormat="1" applyFont="1" applyFill="1"/>
    <xf numFmtId="43" fontId="1" fillId="21" borderId="0" xfId="1" applyFont="1" applyFill="1"/>
    <xf numFmtId="43" fontId="1" fillId="23" borderId="0" xfId="1" applyFont="1" applyFill="1"/>
    <xf numFmtId="43" fontId="1" fillId="19" borderId="0" xfId="1" applyFont="1" applyFill="1"/>
    <xf numFmtId="43" fontId="21" fillId="2" borderId="3" xfId="1" applyNumberFormat="1" applyFont="1" applyFill="1" applyBorder="1"/>
    <xf numFmtId="43" fontId="21" fillId="0" borderId="3" xfId="1" applyNumberFormat="1" applyFont="1" applyBorder="1"/>
    <xf numFmtId="0" fontId="1" fillId="2" borderId="0" xfId="0" applyFont="1" applyFill="1"/>
    <xf numFmtId="43" fontId="14" fillId="2" borderId="17" xfId="0" applyNumberFormat="1" applyFont="1" applyFill="1" applyBorder="1" applyAlignment="1">
      <alignment horizontal="left" vertical="center"/>
    </xf>
    <xf numFmtId="43" fontId="1" fillId="21" borderId="0" xfId="0" applyNumberFormat="1" applyFont="1" applyFill="1"/>
    <xf numFmtId="43" fontId="1" fillId="15" borderId="0" xfId="0" applyNumberFormat="1" applyFont="1" applyFill="1"/>
    <xf numFmtId="43" fontId="0" fillId="23" borderId="0" xfId="0" applyNumberFormat="1" applyFill="1"/>
    <xf numFmtId="43" fontId="1" fillId="23" borderId="0" xfId="0" applyNumberFormat="1" applyFont="1" applyFill="1"/>
    <xf numFmtId="43" fontId="0" fillId="19" borderId="0" xfId="0" applyNumberFormat="1" applyFill="1"/>
    <xf numFmtId="43" fontId="1" fillId="19" borderId="0" xfId="0" applyNumberFormat="1" applyFont="1" applyFill="1"/>
    <xf numFmtId="43" fontId="10" fillId="23" borderId="0" xfId="1" applyFont="1" applyFill="1"/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8" fillId="2" borderId="0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20" fillId="8" borderId="8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43" fontId="20" fillId="9" borderId="2" xfId="1" applyFont="1" applyFill="1" applyBorder="1" applyAlignment="1">
      <alignment horizontal="center" vertical="center" wrapText="1"/>
    </xf>
    <xf numFmtId="43" fontId="20" fillId="9" borderId="4" xfId="1" applyFont="1" applyFill="1" applyBorder="1" applyAlignment="1">
      <alignment horizontal="center" vertical="center" wrapText="1"/>
    </xf>
    <xf numFmtId="187" fontId="21" fillId="7" borderId="16" xfId="1" applyNumberFormat="1" applyFont="1" applyFill="1" applyBorder="1" applyAlignment="1">
      <alignment horizontal="center" vertical="center"/>
    </xf>
    <xf numFmtId="0" fontId="20" fillId="14" borderId="8" xfId="0" applyFont="1" applyFill="1" applyBorder="1" applyAlignment="1">
      <alignment horizontal="center"/>
    </xf>
    <xf numFmtId="0" fontId="20" fillId="14" borderId="10" xfId="0" applyFont="1" applyFill="1" applyBorder="1" applyAlignment="1">
      <alignment horizontal="center"/>
    </xf>
    <xf numFmtId="0" fontId="20" fillId="14" borderId="9" xfId="0" applyFont="1" applyFill="1" applyBorder="1" applyAlignment="1">
      <alignment horizontal="center"/>
    </xf>
    <xf numFmtId="0" fontId="20" fillId="14" borderId="12" xfId="0" applyFont="1" applyFill="1" applyBorder="1" applyAlignment="1">
      <alignment horizontal="left"/>
    </xf>
    <xf numFmtId="0" fontId="20" fillId="14" borderId="13" xfId="0" applyFont="1" applyFill="1" applyBorder="1" applyAlignment="1">
      <alignment horizontal="left"/>
    </xf>
    <xf numFmtId="0" fontId="20" fillId="14" borderId="14" xfId="0" applyFont="1" applyFill="1" applyBorder="1" applyAlignment="1">
      <alignment horizontal="left"/>
    </xf>
    <xf numFmtId="43" fontId="20" fillId="4" borderId="3" xfId="1" applyFont="1" applyFill="1" applyBorder="1" applyAlignment="1">
      <alignment horizontal="center" vertical="center" wrapText="1"/>
    </xf>
    <xf numFmtId="187" fontId="20" fillId="6" borderId="2" xfId="1" applyNumberFormat="1" applyFont="1" applyFill="1" applyBorder="1" applyAlignment="1">
      <alignment horizontal="center" vertical="center" wrapText="1"/>
    </xf>
    <xf numFmtId="187" fontId="20" fillId="6" borderId="4" xfId="1" applyNumberFormat="1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188" fontId="20" fillId="8" borderId="2" xfId="1" applyNumberFormat="1" applyFont="1" applyFill="1" applyBorder="1" applyAlignment="1">
      <alignment horizontal="center" vertical="center" wrapText="1"/>
    </xf>
    <xf numFmtId="188" fontId="20" fillId="8" borderId="4" xfId="1" applyNumberFormat="1" applyFont="1" applyFill="1" applyBorder="1" applyAlignment="1">
      <alignment horizontal="center" vertical="center" wrapText="1"/>
    </xf>
    <xf numFmtId="0" fontId="20" fillId="14" borderId="8" xfId="0" applyFont="1" applyFill="1" applyBorder="1" applyAlignment="1">
      <alignment horizontal="left"/>
    </xf>
    <xf numFmtId="0" fontId="20" fillId="14" borderId="10" xfId="0" applyFont="1" applyFill="1" applyBorder="1" applyAlignment="1">
      <alignment horizontal="left"/>
    </xf>
    <xf numFmtId="0" fontId="20" fillId="14" borderId="9" xfId="0" applyFont="1" applyFill="1" applyBorder="1" applyAlignment="1">
      <alignment horizontal="left"/>
    </xf>
    <xf numFmtId="0" fontId="21" fillId="19" borderId="0" xfId="0" applyFont="1" applyFill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14" borderId="5" xfId="0" applyFont="1" applyFill="1" applyBorder="1" applyAlignment="1">
      <alignment horizontal="left"/>
    </xf>
    <xf numFmtId="0" fontId="20" fillId="14" borderId="15" xfId="0" applyFont="1" applyFill="1" applyBorder="1" applyAlignment="1">
      <alignment horizontal="left"/>
    </xf>
    <xf numFmtId="0" fontId="20" fillId="14" borderId="6" xfId="0" applyFont="1" applyFill="1" applyBorder="1" applyAlignment="1">
      <alignment horizontal="left"/>
    </xf>
    <xf numFmtId="43" fontId="20" fillId="13" borderId="0" xfId="1" applyFont="1" applyFill="1" applyAlignment="1">
      <alignment horizontal="center" vertical="center" wrapText="1"/>
    </xf>
  </cellXfs>
  <cellStyles count="7">
    <cellStyle name="Comma" xfId="1" builtinId="3"/>
    <cellStyle name="Comma 2" xfId="4"/>
    <cellStyle name="Normal" xfId="0" builtinId="0"/>
    <cellStyle name="Normal 2" xfId="2"/>
    <cellStyle name="Normal 3" xfId="3"/>
    <cellStyle name="ปกติ 2" xfId="5"/>
    <cellStyle name="ปกติ 3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สำหรับเดือน</a:t>
            </a:r>
            <a:r>
              <a:rPr lang="en-US" baseline="0"/>
              <a:t>  </a:t>
            </a:r>
            <a:r>
              <a:rPr lang="th-TH" baseline="0"/>
              <a:t>ตุลาคม </a:t>
            </a:r>
            <a:r>
              <a:rPr lang="th-TH"/>
              <a:t> 25</a:t>
            </a:r>
            <a:r>
              <a:rPr lang="en-US"/>
              <a:t>62</a:t>
            </a:r>
            <a:endParaRPr lang="th-TH"/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'!$C$14:$C$21</c:f>
              <c:numCache>
                <c:formatCode>_(* #,##0.00_);_(* \(#,##0.00\);_(* "-"??_);_(@_)</c:formatCode>
                <c:ptCount val="8"/>
                <c:pt idx="0">
                  <c:v>98.360655737704917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98.648648648648646</c:v>
                </c:pt>
                <c:pt idx="5">
                  <c:v>99.404761904761912</c:v>
                </c:pt>
                <c:pt idx="6">
                  <c:v>100</c:v>
                </c:pt>
                <c:pt idx="7">
                  <c:v>99.656750572082373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'!$D$14:$D$21</c:f>
              <c:numCache>
                <c:formatCode>0.00</c:formatCode>
                <c:ptCount val="8"/>
                <c:pt idx="0">
                  <c:v>1.639344262295082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1.3513513513513513</c:v>
                </c:pt>
                <c:pt idx="5">
                  <c:v>0.59523809523809523</c:v>
                </c:pt>
                <c:pt idx="6">
                  <c:v>0</c:v>
                </c:pt>
                <c:pt idx="7">
                  <c:v>0.34324942791762014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3588144"/>
        <c:axId val="283580528"/>
      </c:barChart>
      <c:catAx>
        <c:axId val="28358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283580528"/>
        <c:crosses val="autoZero"/>
        <c:auto val="1"/>
        <c:lblAlgn val="ctr"/>
        <c:lblOffset val="100"/>
        <c:noMultiLvlLbl val="0"/>
      </c:catAx>
      <c:valAx>
        <c:axId val="283580528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2835881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20750</xdr:rowOff>
    </xdr:from>
    <xdr:to>
      <xdr:col>8</xdr:col>
      <xdr:colOff>0</xdr:colOff>
      <xdr:row>32</xdr:row>
      <xdr:rowOff>6802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zoomScale="90" zoomScaleNormal="90" workbookViewId="0">
      <selection activeCell="Z1" sqref="A1:Z1048576"/>
    </sheetView>
  </sheetViews>
  <sheetFormatPr defaultColWidth="27.375" defaultRowHeight="14.25" x14ac:dyDescent="0.2"/>
  <cols>
    <col min="1" max="1" width="27.375" style="62"/>
    <col min="2" max="4" width="27.375" style="288"/>
    <col min="5" max="7" width="27.375" style="62"/>
    <col min="8" max="11" width="27.375" style="289"/>
    <col min="12" max="15" width="27.375" style="62"/>
    <col min="16" max="20" width="27.375" style="52"/>
    <col min="21" max="25" width="27.375" style="290"/>
    <col min="26" max="26" width="33.125" style="290" bestFit="1" customWidth="1"/>
    <col min="27" max="16384" width="27.375" style="62"/>
  </cols>
  <sheetData>
    <row r="1" spans="1:26" x14ac:dyDescent="0.2">
      <c r="A1" s="62" t="s">
        <v>590</v>
      </c>
      <c r="B1" s="288" t="s">
        <v>1438</v>
      </c>
      <c r="C1" s="288" t="s">
        <v>1439</v>
      </c>
      <c r="D1" s="288" t="s">
        <v>1440</v>
      </c>
      <c r="E1" s="62" t="s">
        <v>1441</v>
      </c>
      <c r="F1" s="62" t="s">
        <v>1442</v>
      </c>
      <c r="G1" s="62" t="s">
        <v>1443</v>
      </c>
      <c r="H1" s="289" t="s">
        <v>1444</v>
      </c>
      <c r="I1" s="289" t="s">
        <v>1445</v>
      </c>
      <c r="J1" s="289" t="s">
        <v>1446</v>
      </c>
      <c r="K1" s="289" t="s">
        <v>1447</v>
      </c>
      <c r="L1" s="62" t="s">
        <v>1448</v>
      </c>
      <c r="M1" s="62" t="s">
        <v>1449</v>
      </c>
      <c r="N1" s="62" t="s">
        <v>1450</v>
      </c>
      <c r="O1" s="62" t="s">
        <v>1451</v>
      </c>
      <c r="P1" s="52" t="s">
        <v>1452</v>
      </c>
      <c r="Q1" s="52" t="s">
        <v>1453</v>
      </c>
      <c r="R1" s="52" t="s">
        <v>1454</v>
      </c>
      <c r="S1" s="52" t="s">
        <v>1455</v>
      </c>
      <c r="T1" s="52" t="s">
        <v>1456</v>
      </c>
      <c r="U1" s="290" t="s">
        <v>1457</v>
      </c>
      <c r="V1" s="290" t="s">
        <v>1458</v>
      </c>
      <c r="W1" s="290" t="s">
        <v>1459</v>
      </c>
      <c r="X1" s="290" t="s">
        <v>1460</v>
      </c>
      <c r="Y1" s="290" t="s">
        <v>1461</v>
      </c>
      <c r="Z1" s="290" t="s">
        <v>1462</v>
      </c>
    </row>
    <row r="2" spans="1:26" x14ac:dyDescent="0.2">
      <c r="A2" s="62" t="s">
        <v>591</v>
      </c>
      <c r="B2" s="288" t="s">
        <v>1463</v>
      </c>
      <c r="C2" s="288" t="s">
        <v>1464</v>
      </c>
      <c r="D2" s="288" t="s">
        <v>1465</v>
      </c>
      <c r="E2" s="62" t="s">
        <v>1466</v>
      </c>
      <c r="F2" s="62" t="s">
        <v>1467</v>
      </c>
      <c r="G2" s="62" t="s">
        <v>1468</v>
      </c>
      <c r="H2" s="289" t="s">
        <v>1469</v>
      </c>
      <c r="I2" s="289" t="s">
        <v>1470</v>
      </c>
      <c r="J2" s="289" t="s">
        <v>1471</v>
      </c>
      <c r="K2" s="289" t="s">
        <v>1472</v>
      </c>
      <c r="L2" s="62" t="s">
        <v>1473</v>
      </c>
      <c r="M2" s="62" t="s">
        <v>1474</v>
      </c>
      <c r="N2" s="62" t="s">
        <v>1475</v>
      </c>
      <c r="O2" s="62" t="s">
        <v>1476</v>
      </c>
      <c r="P2" s="52" t="s">
        <v>1477</v>
      </c>
      <c r="Q2" s="52" t="s">
        <v>1478</v>
      </c>
      <c r="R2" s="52" t="s">
        <v>1479</v>
      </c>
      <c r="S2" s="52" t="s">
        <v>1480</v>
      </c>
      <c r="T2" s="52" t="s">
        <v>1481</v>
      </c>
      <c r="U2" s="290" t="s">
        <v>1482</v>
      </c>
      <c r="V2" s="290" t="s">
        <v>1483</v>
      </c>
      <c r="W2" s="290" t="s">
        <v>1484</v>
      </c>
      <c r="X2" s="290" t="s">
        <v>1485</v>
      </c>
      <c r="Y2" s="290" t="s">
        <v>1486</v>
      </c>
      <c r="Z2" s="290" t="s">
        <v>1487</v>
      </c>
    </row>
    <row r="3" spans="1:26" x14ac:dyDescent="0.2">
      <c r="A3" s="62" t="s">
        <v>592</v>
      </c>
      <c r="B3" s="288">
        <v>25981605.100000001</v>
      </c>
      <c r="C3" s="288">
        <v>2613470</v>
      </c>
      <c r="D3" s="288">
        <v>3526254.14</v>
      </c>
      <c r="E3" s="62">
        <v>68460179.150000006</v>
      </c>
      <c r="F3" s="62">
        <v>26130218.16</v>
      </c>
      <c r="G3" s="62">
        <v>74001</v>
      </c>
      <c r="H3" s="289">
        <v>660204</v>
      </c>
      <c r="I3" s="289">
        <v>1207939.06</v>
      </c>
      <c r="J3" s="289">
        <v>10682802.119999999</v>
      </c>
      <c r="K3" s="289">
        <v>4307617.5</v>
      </c>
      <c r="L3" s="62">
        <v>92358</v>
      </c>
      <c r="M3" s="62">
        <v>-6387921.5599999996</v>
      </c>
      <c r="N3" s="62">
        <v>2951078.95</v>
      </c>
      <c r="O3" s="62">
        <v>139594611.28999999</v>
      </c>
      <c r="P3" s="52">
        <v>10107464.08</v>
      </c>
      <c r="Q3" s="52">
        <v>178436</v>
      </c>
      <c r="R3" s="52">
        <v>6127.43</v>
      </c>
      <c r="S3" s="52">
        <v>4586599.21</v>
      </c>
      <c r="T3" s="52">
        <v>291660</v>
      </c>
      <c r="U3" s="290">
        <v>7731400.21</v>
      </c>
      <c r="V3" s="290">
        <v>60758.45</v>
      </c>
      <c r="W3" s="290">
        <v>52322</v>
      </c>
      <c r="X3" s="290">
        <v>6080115.6600000001</v>
      </c>
      <c r="Y3" s="290">
        <v>1405704.98</v>
      </c>
      <c r="Z3" s="290">
        <v>263050</v>
      </c>
    </row>
    <row r="6" spans="1:26" x14ac:dyDescent="0.2">
      <c r="A6" s="62" t="s">
        <v>1488</v>
      </c>
      <c r="B6" s="288">
        <v>1020031.6</v>
      </c>
      <c r="E6" s="62">
        <v>3032873.07</v>
      </c>
      <c r="F6" s="62">
        <v>275454.07</v>
      </c>
      <c r="K6" s="289">
        <v>991991.6</v>
      </c>
      <c r="N6" s="62">
        <v>3364049.88</v>
      </c>
      <c r="S6" s="52">
        <v>156280</v>
      </c>
      <c r="U6" s="290">
        <v>156280</v>
      </c>
      <c r="Y6" s="290">
        <v>27682.74</v>
      </c>
    </row>
    <row r="7" spans="1:26" x14ac:dyDescent="0.2">
      <c r="A7" s="62" t="s">
        <v>1489</v>
      </c>
      <c r="B7" s="288">
        <v>23924.74</v>
      </c>
      <c r="D7" s="288">
        <v>3640</v>
      </c>
      <c r="E7" s="62">
        <v>2842845.26</v>
      </c>
      <c r="F7" s="62">
        <v>31620.45</v>
      </c>
      <c r="K7" s="289">
        <v>-8900</v>
      </c>
      <c r="N7" s="62">
        <v>2093067.41</v>
      </c>
      <c r="O7" s="62">
        <v>840540.25</v>
      </c>
      <c r="S7" s="52">
        <v>89570</v>
      </c>
      <c r="T7" s="52">
        <v>20720</v>
      </c>
      <c r="U7" s="290">
        <v>102070</v>
      </c>
      <c r="X7" s="290">
        <v>9370</v>
      </c>
      <c r="Y7" s="290">
        <v>16577.21</v>
      </c>
      <c r="Z7" s="290">
        <v>4950</v>
      </c>
    </row>
    <row r="8" spans="1:26" x14ac:dyDescent="0.2">
      <c r="A8" s="62" t="s">
        <v>1490</v>
      </c>
      <c r="B8" s="288">
        <v>11410</v>
      </c>
      <c r="E8" s="62">
        <v>623644.02</v>
      </c>
      <c r="F8" s="62">
        <v>3</v>
      </c>
      <c r="O8" s="62">
        <v>2129382.7599999998</v>
      </c>
      <c r="S8" s="52">
        <v>72210</v>
      </c>
      <c r="T8" s="52">
        <v>95040</v>
      </c>
      <c r="U8" s="290">
        <v>169014</v>
      </c>
      <c r="V8" s="290">
        <v>7380.45</v>
      </c>
      <c r="X8" s="290">
        <v>119355</v>
      </c>
      <c r="Y8" s="290">
        <v>8086.66</v>
      </c>
    </row>
    <row r="9" spans="1:26" x14ac:dyDescent="0.2">
      <c r="A9" s="62" t="s">
        <v>1491</v>
      </c>
      <c r="B9" s="288">
        <v>5120</v>
      </c>
      <c r="D9" s="288">
        <v>0</v>
      </c>
      <c r="E9" s="62">
        <v>3523566.68</v>
      </c>
      <c r="F9" s="62">
        <v>70956.98</v>
      </c>
      <c r="H9" s="289">
        <v>0</v>
      </c>
      <c r="J9" s="289">
        <v>5120</v>
      </c>
      <c r="K9" s="289">
        <v>27600</v>
      </c>
      <c r="N9" s="62">
        <v>274190.15999999997</v>
      </c>
      <c r="P9" s="52">
        <v>4880</v>
      </c>
      <c r="S9" s="52">
        <v>254897.06</v>
      </c>
      <c r="T9" s="52">
        <v>122720</v>
      </c>
      <c r="U9" s="290">
        <v>256517.06</v>
      </c>
      <c r="X9" s="290">
        <v>77894.95</v>
      </c>
      <c r="Y9" s="290">
        <v>19350.7</v>
      </c>
    </row>
    <row r="10" spans="1:26" x14ac:dyDescent="0.2">
      <c r="A10" s="62" t="s">
        <v>181</v>
      </c>
      <c r="B10" s="288">
        <v>727555.38</v>
      </c>
      <c r="C10" s="288">
        <v>109309</v>
      </c>
      <c r="D10" s="288">
        <v>59466.27</v>
      </c>
      <c r="E10" s="62">
        <v>319146.43</v>
      </c>
      <c r="F10" s="62">
        <v>135413.51999999999</v>
      </c>
      <c r="I10" s="289">
        <v>42520.39</v>
      </c>
      <c r="J10" s="289">
        <v>206038</v>
      </c>
      <c r="K10" s="289">
        <v>100.79</v>
      </c>
      <c r="N10" s="62">
        <v>-1256398.3400000001</v>
      </c>
      <c r="O10" s="62">
        <v>2551683.71</v>
      </c>
      <c r="P10" s="52">
        <v>140037.97</v>
      </c>
      <c r="S10" s="52">
        <v>102594.3</v>
      </c>
      <c r="T10" s="52">
        <v>3000</v>
      </c>
      <c r="U10" s="290">
        <v>196574.3</v>
      </c>
      <c r="X10" s="290">
        <v>179339.82</v>
      </c>
      <c r="Y10" s="290">
        <v>30295.1</v>
      </c>
      <c r="Z10" s="290">
        <v>900</v>
      </c>
    </row>
    <row r="11" spans="1:26" x14ac:dyDescent="0.2">
      <c r="A11" s="62" t="s">
        <v>183</v>
      </c>
      <c r="B11" s="288">
        <v>141230.37</v>
      </c>
      <c r="C11" s="288">
        <v>118199</v>
      </c>
      <c r="D11" s="288">
        <v>179324.48</v>
      </c>
      <c r="E11" s="62">
        <v>1366574.53</v>
      </c>
      <c r="F11" s="62">
        <v>488043</v>
      </c>
      <c r="H11" s="289">
        <v>0</v>
      </c>
      <c r="I11" s="289">
        <v>44801.66</v>
      </c>
      <c r="J11" s="289">
        <v>200000</v>
      </c>
      <c r="K11" s="289">
        <v>911.13</v>
      </c>
      <c r="N11" s="62">
        <v>-50979.37</v>
      </c>
      <c r="O11" s="62">
        <v>2241809.08</v>
      </c>
      <c r="P11" s="52">
        <v>13276.46</v>
      </c>
      <c r="S11" s="52">
        <v>58150</v>
      </c>
      <c r="U11" s="290">
        <v>129380</v>
      </c>
      <c r="V11" s="290">
        <v>4904</v>
      </c>
      <c r="X11" s="290">
        <v>48742.92</v>
      </c>
      <c r="Y11" s="290">
        <v>28984.66</v>
      </c>
    </row>
    <row r="12" spans="1:26" x14ac:dyDescent="0.2">
      <c r="A12" s="62" t="s">
        <v>185</v>
      </c>
      <c r="B12" s="288">
        <v>1286362.3799999999</v>
      </c>
      <c r="C12" s="288">
        <v>231040</v>
      </c>
      <c r="D12" s="288">
        <v>164279.76</v>
      </c>
      <c r="E12" s="62">
        <v>772422.1</v>
      </c>
      <c r="F12" s="62">
        <v>763574.83</v>
      </c>
      <c r="H12" s="289">
        <v>460000</v>
      </c>
      <c r="I12" s="289">
        <v>27420</v>
      </c>
      <c r="K12" s="289">
        <v>291.19</v>
      </c>
      <c r="N12" s="62">
        <v>1627614.53</v>
      </c>
      <c r="O12" s="62">
        <v>1390481.55</v>
      </c>
      <c r="P12" s="52">
        <v>28767.54</v>
      </c>
      <c r="S12" s="52">
        <v>47180</v>
      </c>
      <c r="U12" s="290">
        <v>155720</v>
      </c>
      <c r="W12" s="290">
        <v>19895</v>
      </c>
      <c r="X12" s="290">
        <v>162216.76999999999</v>
      </c>
      <c r="Y12" s="290">
        <v>22112.97</v>
      </c>
    </row>
    <row r="13" spans="1:26" x14ac:dyDescent="0.2">
      <c r="A13" s="62" t="s">
        <v>187</v>
      </c>
      <c r="B13" s="288">
        <v>732956.54</v>
      </c>
      <c r="C13" s="288">
        <v>84500</v>
      </c>
      <c r="D13" s="288">
        <v>61665.73</v>
      </c>
      <c r="E13" s="62">
        <v>566225.24</v>
      </c>
      <c r="F13" s="62">
        <v>775521.88</v>
      </c>
      <c r="H13" s="289">
        <v>0</v>
      </c>
      <c r="I13" s="289">
        <v>55660</v>
      </c>
      <c r="J13" s="289">
        <v>359770</v>
      </c>
      <c r="K13" s="289">
        <v>401.31</v>
      </c>
      <c r="N13" s="62">
        <v>-3286.05</v>
      </c>
      <c r="O13" s="62">
        <v>1997230.39</v>
      </c>
      <c r="P13" s="52">
        <v>34512</v>
      </c>
      <c r="S13" s="52">
        <v>57603.7</v>
      </c>
      <c r="U13" s="290">
        <v>94183.7</v>
      </c>
      <c r="X13" s="290">
        <v>160846.18</v>
      </c>
      <c r="Y13" s="290">
        <v>39541.89</v>
      </c>
    </row>
    <row r="14" spans="1:26" x14ac:dyDescent="0.2">
      <c r="A14" s="62" t="s">
        <v>189</v>
      </c>
      <c r="B14" s="288">
        <v>487745.39</v>
      </c>
      <c r="C14" s="288">
        <v>0</v>
      </c>
      <c r="D14" s="288">
        <v>80208.350000000006</v>
      </c>
      <c r="E14" s="62">
        <v>841529.07</v>
      </c>
      <c r="F14" s="62">
        <v>408312.19</v>
      </c>
      <c r="H14" s="289">
        <v>0</v>
      </c>
      <c r="I14" s="289">
        <v>20730</v>
      </c>
      <c r="J14" s="289">
        <v>835534</v>
      </c>
      <c r="K14" s="289">
        <v>0</v>
      </c>
      <c r="L14" s="62">
        <v>38750</v>
      </c>
      <c r="N14" s="62">
        <v>-5875.51</v>
      </c>
      <c r="O14" s="62">
        <v>2502473.91</v>
      </c>
      <c r="P14" s="52">
        <v>29503</v>
      </c>
      <c r="S14" s="52">
        <v>84221</v>
      </c>
      <c r="U14" s="290">
        <v>146071</v>
      </c>
      <c r="X14" s="290">
        <v>54034.720000000001</v>
      </c>
      <c r="Y14" s="290">
        <v>17911.88</v>
      </c>
    </row>
    <row r="15" spans="1:26" x14ac:dyDescent="0.2">
      <c r="A15" s="62" t="s">
        <v>191</v>
      </c>
      <c r="B15" s="288">
        <v>179275.93</v>
      </c>
      <c r="C15" s="288">
        <v>19800</v>
      </c>
      <c r="D15" s="288">
        <v>171962.85</v>
      </c>
      <c r="E15" s="62">
        <v>546628.15</v>
      </c>
      <c r="F15" s="62">
        <v>477093.03</v>
      </c>
      <c r="H15" s="289">
        <v>16770</v>
      </c>
      <c r="I15" s="289">
        <v>14922.04</v>
      </c>
      <c r="J15" s="289">
        <v>147730</v>
      </c>
      <c r="K15" s="289">
        <v>19900</v>
      </c>
      <c r="N15" s="62">
        <v>-1234532.33</v>
      </c>
      <c r="O15" s="62">
        <v>2525004.41</v>
      </c>
      <c r="P15" s="52">
        <v>30080.95</v>
      </c>
      <c r="S15" s="52">
        <v>109611.3</v>
      </c>
      <c r="U15" s="290">
        <v>149681.29999999999</v>
      </c>
      <c r="X15" s="290">
        <v>49321.2</v>
      </c>
      <c r="Y15" s="290">
        <v>37647.910000000003</v>
      </c>
    </row>
    <row r="16" spans="1:26" x14ac:dyDescent="0.2">
      <c r="A16" s="62" t="s">
        <v>193</v>
      </c>
      <c r="B16" s="288">
        <v>240795.65</v>
      </c>
      <c r="C16" s="288">
        <v>212402</v>
      </c>
      <c r="D16" s="288">
        <v>51782.1</v>
      </c>
      <c r="E16" s="62">
        <v>477938.72</v>
      </c>
      <c r="F16" s="62">
        <v>750537.51</v>
      </c>
      <c r="I16" s="289">
        <v>13000</v>
      </c>
      <c r="J16" s="289">
        <v>60000</v>
      </c>
      <c r="N16" s="62">
        <v>-2897569.48</v>
      </c>
      <c r="O16" s="62">
        <v>4613167.97</v>
      </c>
      <c r="P16" s="52">
        <v>67021.789999999994</v>
      </c>
      <c r="S16" s="52">
        <v>62807</v>
      </c>
      <c r="T16" s="52">
        <v>1500</v>
      </c>
      <c r="U16" s="290">
        <v>88717</v>
      </c>
      <c r="W16" s="290">
        <v>4690</v>
      </c>
      <c r="X16" s="290">
        <v>75734.559999999998</v>
      </c>
      <c r="Y16" s="290">
        <v>17329.740000000002</v>
      </c>
    </row>
    <row r="17" spans="1:25" x14ac:dyDescent="0.2">
      <c r="A17" s="62" t="s">
        <v>195</v>
      </c>
      <c r="B17" s="288">
        <v>55821.81</v>
      </c>
      <c r="C17" s="288">
        <v>61524</v>
      </c>
      <c r="D17" s="288">
        <v>152603.95000000001</v>
      </c>
      <c r="E17" s="62">
        <v>1845209.99</v>
      </c>
      <c r="F17" s="62">
        <v>780029.23</v>
      </c>
      <c r="H17" s="289">
        <v>7950</v>
      </c>
      <c r="I17" s="289">
        <v>22474.23</v>
      </c>
      <c r="J17" s="289">
        <v>172320</v>
      </c>
      <c r="M17" s="62">
        <v>-1001238.62</v>
      </c>
      <c r="N17" s="62">
        <v>974025.58</v>
      </c>
      <c r="O17" s="62">
        <v>2841083.43</v>
      </c>
      <c r="P17" s="52">
        <v>22920</v>
      </c>
      <c r="S17" s="52">
        <v>72560</v>
      </c>
      <c r="U17" s="290">
        <v>115290</v>
      </c>
      <c r="X17" s="290">
        <v>86774.23</v>
      </c>
      <c r="Y17" s="290">
        <v>13154.41</v>
      </c>
    </row>
    <row r="18" spans="1:25" x14ac:dyDescent="0.2">
      <c r="A18" s="62" t="s">
        <v>197</v>
      </c>
      <c r="B18" s="288">
        <v>414782.98</v>
      </c>
      <c r="C18" s="288">
        <v>0</v>
      </c>
      <c r="D18" s="288">
        <v>44979.33</v>
      </c>
      <c r="E18" s="62">
        <v>2798927.23</v>
      </c>
      <c r="F18" s="62">
        <v>224357.73</v>
      </c>
      <c r="H18" s="289">
        <v>1500</v>
      </c>
      <c r="I18" s="289">
        <v>9500</v>
      </c>
      <c r="J18" s="289">
        <v>233010</v>
      </c>
      <c r="N18" s="62">
        <v>2671925.12</v>
      </c>
      <c r="O18" s="62">
        <v>675062.61</v>
      </c>
      <c r="P18" s="52">
        <v>8337.93</v>
      </c>
      <c r="R18" s="52">
        <v>16.23</v>
      </c>
      <c r="S18" s="52">
        <v>64734.6</v>
      </c>
      <c r="U18" s="290">
        <v>74934.600000000006</v>
      </c>
      <c r="X18" s="290">
        <v>79337.210000000006</v>
      </c>
      <c r="Y18" s="290">
        <v>25357.41</v>
      </c>
    </row>
    <row r="19" spans="1:25" x14ac:dyDescent="0.2">
      <c r="A19" s="105" t="s">
        <v>199</v>
      </c>
    </row>
    <row r="20" spans="1:25" x14ac:dyDescent="0.2">
      <c r="A20" s="62" t="s">
        <v>201</v>
      </c>
      <c r="B20" s="288">
        <v>403867.51</v>
      </c>
      <c r="C20" s="288">
        <v>31000</v>
      </c>
      <c r="D20" s="288">
        <v>43705.7</v>
      </c>
      <c r="E20" s="62">
        <v>3366462.75</v>
      </c>
      <c r="F20" s="62">
        <v>722140.78</v>
      </c>
      <c r="H20" s="289">
        <v>0</v>
      </c>
      <c r="I20" s="289">
        <v>15643.74</v>
      </c>
      <c r="J20" s="289">
        <v>196480</v>
      </c>
      <c r="K20" s="289">
        <v>6434.37</v>
      </c>
      <c r="M20" s="62">
        <v>489131.41</v>
      </c>
      <c r="N20" s="62">
        <v>3116601.81</v>
      </c>
      <c r="O20" s="62">
        <v>938360.62</v>
      </c>
      <c r="P20" s="52">
        <v>27440.84</v>
      </c>
      <c r="R20" s="52">
        <v>1466.86</v>
      </c>
      <c r="S20" s="52">
        <v>129779.4</v>
      </c>
      <c r="U20" s="290">
        <v>191819.4</v>
      </c>
      <c r="W20" s="290">
        <v>3988</v>
      </c>
      <c r="X20" s="290">
        <v>110013.48</v>
      </c>
      <c r="Y20" s="290">
        <v>38037.43</v>
      </c>
    </row>
    <row r="21" spans="1:25" x14ac:dyDescent="0.2">
      <c r="A21" s="62" t="s">
        <v>203</v>
      </c>
      <c r="B21" s="288">
        <v>12424.04</v>
      </c>
      <c r="C21" s="288">
        <v>59440</v>
      </c>
      <c r="D21" s="288">
        <v>442112.39</v>
      </c>
      <c r="E21" s="62">
        <v>340396.93</v>
      </c>
      <c r="F21" s="62">
        <v>696641.79</v>
      </c>
      <c r="I21" s="289">
        <v>19640</v>
      </c>
      <c r="J21" s="289">
        <v>154541.44</v>
      </c>
      <c r="K21" s="289">
        <v>145.99</v>
      </c>
      <c r="N21" s="62">
        <v>631396.26</v>
      </c>
      <c r="O21" s="62">
        <v>909939.73</v>
      </c>
      <c r="P21" s="52">
        <v>22270.86</v>
      </c>
      <c r="S21" s="52">
        <v>99270</v>
      </c>
      <c r="U21" s="290">
        <v>158430</v>
      </c>
      <c r="X21" s="290">
        <v>103217</v>
      </c>
      <c r="Y21" s="290">
        <v>22176.13</v>
      </c>
    </row>
    <row r="22" spans="1:25" x14ac:dyDescent="0.2">
      <c r="A22" s="62" t="s">
        <v>205</v>
      </c>
      <c r="B22" s="288">
        <v>717640.27</v>
      </c>
      <c r="C22" s="288">
        <v>49200</v>
      </c>
      <c r="D22" s="288">
        <v>331571.8</v>
      </c>
      <c r="E22" s="62">
        <v>624221.19999999995</v>
      </c>
      <c r="F22" s="62">
        <v>470640.86</v>
      </c>
      <c r="H22" s="289">
        <v>26860</v>
      </c>
      <c r="I22" s="289">
        <v>6036.41</v>
      </c>
      <c r="J22" s="289">
        <v>96000</v>
      </c>
      <c r="K22" s="289">
        <v>5637.89</v>
      </c>
      <c r="N22" s="62">
        <v>415697.8</v>
      </c>
      <c r="O22" s="62">
        <v>1741975.93</v>
      </c>
      <c r="P22" s="52">
        <v>27156.14</v>
      </c>
      <c r="S22" s="52">
        <v>34690</v>
      </c>
      <c r="U22" s="290">
        <v>84520</v>
      </c>
      <c r="X22" s="290">
        <v>48707.3</v>
      </c>
      <c r="Y22" s="290">
        <v>14524.74</v>
      </c>
    </row>
    <row r="23" spans="1:25" x14ac:dyDescent="0.2">
      <c r="A23" s="62" t="s">
        <v>207</v>
      </c>
      <c r="B23" s="288">
        <v>550822.17000000004</v>
      </c>
      <c r="C23" s="288">
        <v>22000</v>
      </c>
      <c r="D23" s="288">
        <v>86548.09</v>
      </c>
      <c r="E23" s="62">
        <v>2047669.78</v>
      </c>
      <c r="F23" s="62">
        <v>593261.79</v>
      </c>
      <c r="H23" s="289">
        <v>9000</v>
      </c>
      <c r="I23" s="289">
        <v>14714.17</v>
      </c>
      <c r="J23" s="289">
        <v>173100</v>
      </c>
      <c r="K23" s="289">
        <v>410</v>
      </c>
      <c r="N23" s="62">
        <v>0</v>
      </c>
      <c r="O23" s="62">
        <v>2083742</v>
      </c>
      <c r="P23" s="52">
        <v>8633.36</v>
      </c>
      <c r="S23" s="52">
        <v>34540</v>
      </c>
      <c r="U23" s="290">
        <v>85457</v>
      </c>
      <c r="X23" s="290">
        <v>124265.97</v>
      </c>
      <c r="Y23" s="290">
        <v>19910.759999999998</v>
      </c>
    </row>
    <row r="24" spans="1:25" x14ac:dyDescent="0.2">
      <c r="A24" s="62" t="s">
        <v>212</v>
      </c>
      <c r="B24" s="288">
        <v>192018.55</v>
      </c>
      <c r="C24" s="288">
        <v>0</v>
      </c>
      <c r="D24" s="288">
        <v>38706.71</v>
      </c>
      <c r="E24" s="62">
        <v>113052.14</v>
      </c>
      <c r="F24" s="62">
        <v>245767.05</v>
      </c>
      <c r="M24" s="62">
        <v>-1004325.38</v>
      </c>
      <c r="N24" s="62">
        <v>654578</v>
      </c>
      <c r="O24" s="62">
        <v>3255627.81</v>
      </c>
      <c r="P24" s="52">
        <v>304748.89</v>
      </c>
      <c r="R24" s="52">
        <v>923.32</v>
      </c>
      <c r="S24" s="52">
        <v>117504</v>
      </c>
      <c r="T24" s="52">
        <v>1500</v>
      </c>
      <c r="U24" s="290">
        <v>189224</v>
      </c>
      <c r="V24" s="290">
        <v>5120</v>
      </c>
      <c r="X24" s="290">
        <v>163845.37</v>
      </c>
      <c r="Y24" s="290">
        <v>15053.51</v>
      </c>
    </row>
    <row r="25" spans="1:25" x14ac:dyDescent="0.2">
      <c r="A25" s="62" t="s">
        <v>213</v>
      </c>
      <c r="B25" s="288">
        <v>178621.94</v>
      </c>
      <c r="C25" s="288">
        <v>0</v>
      </c>
      <c r="D25" s="288">
        <v>4010.24</v>
      </c>
      <c r="E25" s="62">
        <v>1230528.1200000001</v>
      </c>
      <c r="F25" s="62">
        <v>330543.09000000003</v>
      </c>
      <c r="M25" s="62">
        <v>-160236.91</v>
      </c>
      <c r="O25" s="62">
        <v>1812784.26</v>
      </c>
      <c r="P25" s="52">
        <v>245052.14</v>
      </c>
      <c r="R25" s="52">
        <v>400</v>
      </c>
      <c r="S25" s="52">
        <v>104340</v>
      </c>
      <c r="T25" s="52">
        <v>1500</v>
      </c>
      <c r="U25" s="290">
        <v>175200</v>
      </c>
      <c r="X25" s="290">
        <v>72110.33</v>
      </c>
      <c r="Y25" s="290">
        <v>16053.77</v>
      </c>
    </row>
    <row r="26" spans="1:25" x14ac:dyDescent="0.2">
      <c r="A26" s="62" t="s">
        <v>214</v>
      </c>
      <c r="B26" s="288">
        <v>161626.85999999999</v>
      </c>
      <c r="C26" s="288">
        <v>50251</v>
      </c>
      <c r="D26" s="288">
        <v>17547.55</v>
      </c>
      <c r="E26" s="62">
        <v>51950.36</v>
      </c>
      <c r="F26" s="62">
        <v>-81022.509999999995</v>
      </c>
      <c r="H26" s="289">
        <v>6000</v>
      </c>
      <c r="I26" s="289">
        <v>42028</v>
      </c>
      <c r="J26" s="289">
        <v>33500</v>
      </c>
      <c r="M26" s="62">
        <v>-574309.80000000005</v>
      </c>
      <c r="N26" s="62">
        <v>31.11</v>
      </c>
      <c r="O26" s="62">
        <v>1839928.23</v>
      </c>
      <c r="P26" s="52">
        <v>270018.53000000003</v>
      </c>
      <c r="U26" s="290">
        <v>49140</v>
      </c>
      <c r="X26" s="290">
        <v>105525.61</v>
      </c>
      <c r="Y26" s="290">
        <v>11412.14</v>
      </c>
    </row>
    <row r="27" spans="1:25" x14ac:dyDescent="0.2">
      <c r="A27" s="62" t="s">
        <v>215</v>
      </c>
      <c r="B27" s="288">
        <v>460396.26</v>
      </c>
      <c r="C27" s="288">
        <v>0</v>
      </c>
      <c r="D27" s="288">
        <v>4701.8500000000004</v>
      </c>
      <c r="E27" s="62">
        <v>2358361.5499999998</v>
      </c>
      <c r="F27" s="62">
        <v>712309.65</v>
      </c>
      <c r="I27" s="289">
        <v>119900</v>
      </c>
      <c r="M27" s="62">
        <v>110198.95</v>
      </c>
      <c r="N27" s="62">
        <v>29027.3</v>
      </c>
      <c r="O27" s="62">
        <v>3263098.4</v>
      </c>
      <c r="P27" s="52">
        <v>224660.22</v>
      </c>
      <c r="S27" s="52">
        <v>120010</v>
      </c>
      <c r="T27" s="52">
        <v>90</v>
      </c>
      <c r="U27" s="290">
        <v>219140</v>
      </c>
      <c r="X27" s="290">
        <v>100041.96</v>
      </c>
      <c r="Y27" s="290">
        <v>17983.599999999999</v>
      </c>
    </row>
    <row r="28" spans="1:25" x14ac:dyDescent="0.2">
      <c r="A28" s="62" t="s">
        <v>216</v>
      </c>
      <c r="B28" s="288">
        <v>73609.56</v>
      </c>
      <c r="C28" s="288">
        <v>0</v>
      </c>
      <c r="D28" s="288">
        <v>9159.48</v>
      </c>
      <c r="E28" s="62">
        <v>2514343.9</v>
      </c>
      <c r="F28" s="62">
        <v>643576.91</v>
      </c>
      <c r="L28" s="62">
        <v>24608</v>
      </c>
      <c r="O28" s="62">
        <v>3122820.6</v>
      </c>
      <c r="P28" s="52">
        <v>211579.22</v>
      </c>
      <c r="S28" s="52">
        <v>24680</v>
      </c>
      <c r="U28" s="290">
        <v>66140</v>
      </c>
      <c r="X28" s="290">
        <v>154571</v>
      </c>
      <c r="Y28" s="290">
        <v>24710.83</v>
      </c>
    </row>
    <row r="29" spans="1:25" x14ac:dyDescent="0.2">
      <c r="A29" s="62" t="s">
        <v>217</v>
      </c>
      <c r="B29" s="288">
        <v>260205.24</v>
      </c>
      <c r="C29" s="288">
        <v>10656</v>
      </c>
      <c r="D29" s="288">
        <v>11394.06</v>
      </c>
      <c r="E29" s="62">
        <v>1331175.94</v>
      </c>
      <c r="F29" s="62">
        <v>981152.27</v>
      </c>
      <c r="J29" s="289">
        <v>1884796</v>
      </c>
      <c r="N29" s="62">
        <v>-1667681.77</v>
      </c>
      <c r="O29" s="62">
        <v>2219243.12</v>
      </c>
      <c r="P29" s="52">
        <v>241376.92</v>
      </c>
      <c r="S29" s="52">
        <v>94294.44</v>
      </c>
      <c r="T29" s="52">
        <v>3000</v>
      </c>
      <c r="U29" s="290">
        <v>97294.44</v>
      </c>
      <c r="X29" s="290">
        <v>65762.55</v>
      </c>
      <c r="Y29" s="290">
        <v>29423.71</v>
      </c>
    </row>
    <row r="30" spans="1:25" x14ac:dyDescent="0.2">
      <c r="A30" s="62" t="s">
        <v>218</v>
      </c>
      <c r="B30" s="288">
        <v>394450.42</v>
      </c>
      <c r="C30" s="288">
        <v>0</v>
      </c>
      <c r="D30" s="288">
        <v>11192.81</v>
      </c>
      <c r="E30" s="62">
        <v>699356.05</v>
      </c>
      <c r="F30" s="62">
        <v>271195.89</v>
      </c>
      <c r="J30" s="289">
        <v>231674</v>
      </c>
      <c r="M30" s="62">
        <v>-211375.62</v>
      </c>
      <c r="O30" s="62">
        <v>1260515.6599999999</v>
      </c>
      <c r="P30" s="52">
        <v>191471.15</v>
      </c>
      <c r="R30" s="52">
        <v>0.57999999999999996</v>
      </c>
      <c r="S30" s="52">
        <v>28921.1</v>
      </c>
      <c r="U30" s="290">
        <v>72142.100000000006</v>
      </c>
      <c r="X30" s="290">
        <v>30558.55</v>
      </c>
      <c r="Y30" s="290">
        <v>20231.05</v>
      </c>
    </row>
    <row r="31" spans="1:25" x14ac:dyDescent="0.2">
      <c r="A31" s="62" t="s">
        <v>219</v>
      </c>
      <c r="B31" s="288">
        <v>161429.98000000001</v>
      </c>
      <c r="C31" s="288">
        <v>0</v>
      </c>
      <c r="D31" s="288">
        <v>1531.65</v>
      </c>
      <c r="E31" s="62">
        <v>451193</v>
      </c>
      <c r="F31" s="62">
        <v>568260.25</v>
      </c>
      <c r="J31" s="289">
        <v>188400</v>
      </c>
      <c r="K31" s="289">
        <v>20000</v>
      </c>
      <c r="M31" s="62">
        <v>-2190280.75</v>
      </c>
      <c r="O31" s="62">
        <v>3095144.84</v>
      </c>
      <c r="P31" s="52">
        <v>195858.78</v>
      </c>
      <c r="S31" s="52">
        <v>112509</v>
      </c>
      <c r="T31" s="52">
        <v>0</v>
      </c>
      <c r="U31" s="290">
        <v>165123</v>
      </c>
      <c r="X31" s="290">
        <v>46675.99</v>
      </c>
      <c r="Y31" s="290">
        <v>27468</v>
      </c>
    </row>
    <row r="32" spans="1:25" x14ac:dyDescent="0.2">
      <c r="A32" s="62" t="s">
        <v>220</v>
      </c>
      <c r="B32" s="288">
        <v>369385.4</v>
      </c>
      <c r="C32" s="288">
        <v>70000</v>
      </c>
      <c r="D32" s="288">
        <v>38244</v>
      </c>
      <c r="E32" s="62">
        <v>286363.74</v>
      </c>
      <c r="F32" s="62">
        <v>1662419.67</v>
      </c>
      <c r="I32" s="289">
        <v>138660</v>
      </c>
      <c r="O32" s="62">
        <v>11903501.289999999</v>
      </c>
      <c r="P32" s="52">
        <v>465230.83</v>
      </c>
      <c r="U32" s="290">
        <v>84810</v>
      </c>
      <c r="X32" s="290">
        <v>143344.53</v>
      </c>
      <c r="Y32" s="290">
        <v>55416</v>
      </c>
    </row>
    <row r="33" spans="1:26" x14ac:dyDescent="0.2">
      <c r="A33" s="62" t="s">
        <v>221</v>
      </c>
      <c r="B33" s="288">
        <v>-46983.57</v>
      </c>
      <c r="D33" s="288">
        <v>18060.240000000002</v>
      </c>
      <c r="E33" s="62">
        <v>1851424.37</v>
      </c>
      <c r="F33" s="62">
        <v>15</v>
      </c>
      <c r="O33" s="62">
        <v>4127803.68</v>
      </c>
      <c r="P33" s="52">
        <v>0</v>
      </c>
      <c r="U33" s="290">
        <v>79860</v>
      </c>
    </row>
    <row r="34" spans="1:26" x14ac:dyDescent="0.2">
      <c r="A34" s="62" t="s">
        <v>222</v>
      </c>
      <c r="B34" s="288">
        <v>247369.09</v>
      </c>
      <c r="C34" s="288">
        <v>2380</v>
      </c>
      <c r="D34" s="288">
        <v>36870.879999999997</v>
      </c>
      <c r="E34" s="62">
        <v>754717.97</v>
      </c>
      <c r="F34" s="62">
        <v>214037.47</v>
      </c>
      <c r="N34" s="62">
        <v>1227923.96</v>
      </c>
      <c r="P34" s="52">
        <v>215041.9</v>
      </c>
      <c r="T34" s="52">
        <v>90</v>
      </c>
      <c r="U34" s="290">
        <v>114195</v>
      </c>
      <c r="X34" s="290">
        <v>59220.01</v>
      </c>
      <c r="Y34" s="290">
        <v>15762.44</v>
      </c>
    </row>
    <row r="35" spans="1:26" x14ac:dyDescent="0.2">
      <c r="A35" s="62" t="s">
        <v>223</v>
      </c>
      <c r="B35" s="288">
        <v>2328.4299999999998</v>
      </c>
      <c r="C35" s="288">
        <v>0</v>
      </c>
      <c r="D35" s="288">
        <v>26053.29</v>
      </c>
      <c r="E35" s="62">
        <v>713559.91</v>
      </c>
      <c r="F35" s="62">
        <v>457106.68</v>
      </c>
      <c r="G35" s="62">
        <v>1</v>
      </c>
      <c r="O35" s="62">
        <v>2563303.2200000002</v>
      </c>
      <c r="P35" s="52">
        <v>144455.91</v>
      </c>
      <c r="S35" s="52">
        <v>33580</v>
      </c>
      <c r="U35" s="290">
        <v>95242</v>
      </c>
      <c r="X35" s="290">
        <v>37871.360000000001</v>
      </c>
      <c r="Y35" s="290">
        <v>29109.3</v>
      </c>
    </row>
    <row r="36" spans="1:26" x14ac:dyDescent="0.2">
      <c r="A36" s="62" t="s">
        <v>227</v>
      </c>
      <c r="B36" s="288">
        <v>1205427.6399999999</v>
      </c>
      <c r="C36" s="288">
        <v>3378</v>
      </c>
      <c r="D36" s="288">
        <v>37307.07</v>
      </c>
      <c r="E36" s="62">
        <v>841032.24</v>
      </c>
      <c r="F36" s="62">
        <v>106656.58</v>
      </c>
      <c r="I36" s="289">
        <v>16060</v>
      </c>
      <c r="J36" s="289">
        <v>84290</v>
      </c>
      <c r="K36" s="289">
        <v>5033.8</v>
      </c>
      <c r="O36" s="62">
        <v>3551030.77</v>
      </c>
      <c r="P36" s="52">
        <v>260434.14</v>
      </c>
      <c r="S36" s="52">
        <v>153222.28</v>
      </c>
      <c r="U36" s="290">
        <v>216462.28</v>
      </c>
      <c r="X36" s="290">
        <v>28377.83</v>
      </c>
      <c r="Y36" s="290">
        <v>12094.61</v>
      </c>
    </row>
    <row r="37" spans="1:26" x14ac:dyDescent="0.2">
      <c r="A37" s="62" t="s">
        <v>228</v>
      </c>
      <c r="B37" s="288">
        <v>502161.17</v>
      </c>
      <c r="C37" s="288">
        <v>10484</v>
      </c>
      <c r="D37" s="288">
        <v>3644.86</v>
      </c>
      <c r="E37" s="62">
        <v>500644.64</v>
      </c>
      <c r="F37" s="62">
        <v>341398.97</v>
      </c>
      <c r="I37" s="289">
        <v>13379.88</v>
      </c>
      <c r="J37" s="289">
        <v>26480</v>
      </c>
      <c r="K37" s="289">
        <v>173</v>
      </c>
      <c r="N37" s="62">
        <v>-18121.43</v>
      </c>
      <c r="O37" s="62">
        <v>1930924.79</v>
      </c>
      <c r="P37" s="52">
        <v>179253.29</v>
      </c>
      <c r="S37" s="52">
        <v>62160</v>
      </c>
      <c r="U37" s="290">
        <v>91640</v>
      </c>
      <c r="X37" s="290">
        <v>22770.22</v>
      </c>
      <c r="Y37" s="290">
        <v>28008.92</v>
      </c>
    </row>
    <row r="38" spans="1:26" x14ac:dyDescent="0.2">
      <c r="A38" s="62" t="s">
        <v>229</v>
      </c>
      <c r="B38" s="288">
        <v>227212.3</v>
      </c>
      <c r="C38" s="288">
        <v>11738</v>
      </c>
      <c r="D38" s="288">
        <v>10056.68</v>
      </c>
      <c r="E38" s="62">
        <v>287668.65999999997</v>
      </c>
      <c r="F38" s="62">
        <v>284725.87</v>
      </c>
      <c r="I38" s="289">
        <v>32336.05</v>
      </c>
      <c r="J38" s="289">
        <v>195120</v>
      </c>
      <c r="K38" s="289">
        <v>9069.35</v>
      </c>
      <c r="O38" s="62">
        <v>2854572.07</v>
      </c>
      <c r="P38" s="52">
        <v>230377.72</v>
      </c>
      <c r="S38" s="52">
        <v>27006</v>
      </c>
      <c r="U38" s="290">
        <v>85608</v>
      </c>
      <c r="W38" s="290">
        <v>0</v>
      </c>
      <c r="X38" s="290">
        <v>75170.2</v>
      </c>
      <c r="Y38" s="290">
        <v>38323.050000000003</v>
      </c>
      <c r="Z38" s="290">
        <v>48000</v>
      </c>
    </row>
    <row r="39" spans="1:26" x14ac:dyDescent="0.2">
      <c r="A39" s="62" t="s">
        <v>230</v>
      </c>
      <c r="B39" s="288">
        <v>571482.81000000006</v>
      </c>
      <c r="C39" s="288">
        <v>37272.949999999997</v>
      </c>
      <c r="D39" s="288">
        <v>32196.28</v>
      </c>
      <c r="E39" s="62">
        <v>577065.87</v>
      </c>
      <c r="F39" s="62">
        <v>99247.75</v>
      </c>
      <c r="I39" s="289">
        <v>10650.75</v>
      </c>
      <c r="L39" s="62">
        <v>0</v>
      </c>
      <c r="M39" s="62">
        <v>-261641.49</v>
      </c>
      <c r="O39" s="62">
        <v>1440362.48</v>
      </c>
      <c r="P39" s="52">
        <v>190195.62</v>
      </c>
      <c r="R39" s="52">
        <v>0</v>
      </c>
      <c r="S39" s="52">
        <v>59300.5</v>
      </c>
      <c r="U39" s="290">
        <v>77530.5</v>
      </c>
      <c r="X39" s="290">
        <v>27260.79</v>
      </c>
      <c r="Y39" s="290">
        <v>9898.91</v>
      </c>
    </row>
    <row r="40" spans="1:26" x14ac:dyDescent="0.2">
      <c r="A40" s="62" t="s">
        <v>231</v>
      </c>
      <c r="B40" s="288">
        <v>504563.18</v>
      </c>
      <c r="C40" s="288">
        <v>12526.14</v>
      </c>
      <c r="D40" s="288">
        <v>19328.14</v>
      </c>
      <c r="E40" s="62">
        <v>102635.46</v>
      </c>
      <c r="F40" s="62">
        <v>260714.43</v>
      </c>
      <c r="I40" s="289">
        <v>9912.5</v>
      </c>
      <c r="J40" s="289">
        <v>97302.92</v>
      </c>
      <c r="N40" s="62">
        <v>-40</v>
      </c>
      <c r="O40" s="62">
        <v>455164.99</v>
      </c>
      <c r="P40" s="52">
        <v>195458.92</v>
      </c>
      <c r="S40" s="52">
        <v>80120.039999999994</v>
      </c>
      <c r="U40" s="290">
        <v>144020.04</v>
      </c>
      <c r="X40" s="290">
        <v>25501.93</v>
      </c>
      <c r="Y40" s="290">
        <v>4825.54</v>
      </c>
    </row>
    <row r="41" spans="1:26" x14ac:dyDescent="0.2">
      <c r="A41" s="62" t="s">
        <v>232</v>
      </c>
      <c r="B41" s="288">
        <v>464137.69</v>
      </c>
      <c r="C41" s="288">
        <v>2418</v>
      </c>
      <c r="D41" s="288">
        <v>45313.760000000002</v>
      </c>
      <c r="E41" s="62">
        <v>303438.81</v>
      </c>
      <c r="F41" s="62">
        <v>188084</v>
      </c>
      <c r="I41" s="289">
        <v>11681.45</v>
      </c>
      <c r="J41" s="289">
        <v>169473.94</v>
      </c>
      <c r="K41" s="289">
        <v>6210.05</v>
      </c>
      <c r="N41" s="62">
        <v>0</v>
      </c>
      <c r="O41" s="62">
        <v>1976836.89</v>
      </c>
      <c r="P41" s="52">
        <v>239449.7</v>
      </c>
      <c r="S41" s="52">
        <v>71851.5</v>
      </c>
      <c r="U41" s="290">
        <v>95240.5</v>
      </c>
      <c r="W41" s="290">
        <v>1600</v>
      </c>
      <c r="X41" s="290">
        <v>43962.09</v>
      </c>
      <c r="Y41" s="290">
        <v>16992.21</v>
      </c>
    </row>
    <row r="42" spans="1:26" x14ac:dyDescent="0.2">
      <c r="A42" s="62" t="s">
        <v>233</v>
      </c>
      <c r="B42" s="288">
        <v>506208.74</v>
      </c>
      <c r="C42" s="288">
        <v>21647</v>
      </c>
      <c r="D42" s="288">
        <v>98663.89</v>
      </c>
      <c r="E42" s="62">
        <v>650165.28</v>
      </c>
      <c r="F42" s="62">
        <v>287615.77</v>
      </c>
      <c r="I42" s="289">
        <v>4400.71</v>
      </c>
      <c r="J42" s="289">
        <v>30325</v>
      </c>
      <c r="K42" s="289">
        <v>3297.06</v>
      </c>
      <c r="N42" s="62">
        <v>551</v>
      </c>
      <c r="O42" s="62">
        <v>1732965.71</v>
      </c>
      <c r="P42" s="52">
        <v>251515.85</v>
      </c>
      <c r="Q42" s="52">
        <v>7200</v>
      </c>
      <c r="S42" s="52">
        <v>53581.5</v>
      </c>
      <c r="U42" s="290">
        <v>113416.5</v>
      </c>
      <c r="X42" s="290">
        <v>132324.4</v>
      </c>
      <c r="Y42" s="290">
        <v>17378.86</v>
      </c>
    </row>
    <row r="43" spans="1:26" x14ac:dyDescent="0.2">
      <c r="A43" s="62" t="s">
        <v>234</v>
      </c>
      <c r="B43" s="288">
        <v>695579.15</v>
      </c>
      <c r="C43" s="288">
        <v>32923.93</v>
      </c>
      <c r="D43" s="288">
        <v>76039.63</v>
      </c>
      <c r="E43" s="62">
        <v>571887.89</v>
      </c>
      <c r="F43" s="62">
        <v>192795.92</v>
      </c>
      <c r="I43" s="289">
        <v>12063.85</v>
      </c>
      <c r="K43" s="289">
        <v>0</v>
      </c>
      <c r="O43" s="62">
        <v>2083523.09</v>
      </c>
      <c r="P43" s="52">
        <v>217756.64</v>
      </c>
      <c r="S43" s="52">
        <v>57792</v>
      </c>
      <c r="U43" s="290">
        <v>99882</v>
      </c>
      <c r="X43" s="290">
        <v>25673.84</v>
      </c>
      <c r="Y43" s="290">
        <v>42787.29</v>
      </c>
      <c r="Z43" s="290">
        <v>5200</v>
      </c>
    </row>
    <row r="44" spans="1:26" x14ac:dyDescent="0.2">
      <c r="A44" s="62" t="s">
        <v>235</v>
      </c>
      <c r="B44" s="288">
        <v>336428.86</v>
      </c>
      <c r="C44" s="288">
        <v>0</v>
      </c>
      <c r="D44" s="288">
        <v>8771.4500000000007</v>
      </c>
      <c r="E44" s="62">
        <v>1146150.04</v>
      </c>
      <c r="F44" s="62">
        <v>309260.57</v>
      </c>
      <c r="H44" s="289">
        <v>0</v>
      </c>
      <c r="I44" s="289">
        <v>13796.66</v>
      </c>
      <c r="P44" s="52">
        <v>14413.46</v>
      </c>
      <c r="S44" s="52">
        <v>58390.5</v>
      </c>
      <c r="U44" s="290">
        <v>104003.5</v>
      </c>
      <c r="X44" s="290">
        <v>36241.660000000003</v>
      </c>
      <c r="Y44" s="290">
        <v>18168.64</v>
      </c>
    </row>
    <row r="45" spans="1:26" x14ac:dyDescent="0.2">
      <c r="A45" s="62" t="s">
        <v>236</v>
      </c>
      <c r="B45" s="288">
        <v>195721.9</v>
      </c>
      <c r="C45" s="288">
        <v>64216.98</v>
      </c>
      <c r="D45" s="288">
        <v>26850.76</v>
      </c>
      <c r="E45" s="62">
        <v>758162.25</v>
      </c>
      <c r="F45" s="62">
        <v>344745.54</v>
      </c>
      <c r="I45" s="289">
        <v>30519.13</v>
      </c>
      <c r="K45" s="289">
        <v>2770.73</v>
      </c>
      <c r="O45" s="62">
        <v>1500565.11</v>
      </c>
      <c r="P45" s="52">
        <v>264482.83</v>
      </c>
      <c r="S45" s="52">
        <v>69345.5</v>
      </c>
      <c r="T45" s="52">
        <v>0</v>
      </c>
      <c r="U45" s="290">
        <v>146409.5</v>
      </c>
      <c r="X45" s="290">
        <v>57609.51</v>
      </c>
      <c r="Y45" s="290">
        <v>20984.85</v>
      </c>
    </row>
    <row r="46" spans="1:26" x14ac:dyDescent="0.2">
      <c r="A46" s="62" t="s">
        <v>238</v>
      </c>
      <c r="B46" s="288">
        <v>224799.5</v>
      </c>
      <c r="C46" s="288">
        <v>2219</v>
      </c>
      <c r="D46" s="288">
        <v>6239.93</v>
      </c>
      <c r="E46" s="62">
        <v>40354.53</v>
      </c>
      <c r="F46" s="62">
        <v>280221.84000000003</v>
      </c>
      <c r="G46" s="62">
        <v>1</v>
      </c>
      <c r="I46" s="289">
        <v>13698</v>
      </c>
      <c r="J46" s="289">
        <v>40350</v>
      </c>
      <c r="O46" s="62">
        <v>2280594.58</v>
      </c>
      <c r="P46" s="52">
        <v>206309.72</v>
      </c>
      <c r="S46" s="52">
        <v>127589</v>
      </c>
      <c r="U46" s="290">
        <v>152731</v>
      </c>
      <c r="X46" s="290">
        <v>47739.7</v>
      </c>
      <c r="Y46" s="290">
        <v>14606</v>
      </c>
    </row>
    <row r="47" spans="1:26" x14ac:dyDescent="0.2">
      <c r="A47" s="62" t="s">
        <v>242</v>
      </c>
      <c r="B47" s="288">
        <v>443830.04</v>
      </c>
      <c r="C47" s="288">
        <v>0</v>
      </c>
      <c r="D47" s="288">
        <v>11174.05</v>
      </c>
      <c r="E47" s="62">
        <v>5670488</v>
      </c>
      <c r="F47" s="62">
        <v>1008161.11</v>
      </c>
      <c r="H47" s="289">
        <v>0</v>
      </c>
      <c r="I47" s="289">
        <v>27838</v>
      </c>
      <c r="M47" s="62">
        <v>-1171647.55</v>
      </c>
      <c r="N47" s="62">
        <v>-747430.76</v>
      </c>
      <c r="O47" s="62">
        <v>2114009</v>
      </c>
      <c r="P47" s="52">
        <v>83060.740000000005</v>
      </c>
      <c r="R47" s="52">
        <v>98.67</v>
      </c>
      <c r="S47" s="52">
        <v>66118.5</v>
      </c>
      <c r="U47" s="290">
        <v>84738.5</v>
      </c>
      <c r="X47" s="290">
        <v>86994.69</v>
      </c>
      <c r="Y47" s="290">
        <v>61646.42</v>
      </c>
    </row>
    <row r="48" spans="1:26" x14ac:dyDescent="0.2">
      <c r="A48" s="62" t="s">
        <v>243</v>
      </c>
      <c r="B48" s="288">
        <v>285809.19</v>
      </c>
      <c r="C48" s="288">
        <v>0</v>
      </c>
      <c r="D48" s="288">
        <v>37643.629999999997</v>
      </c>
      <c r="E48" s="62">
        <v>3429571.8</v>
      </c>
      <c r="F48" s="62">
        <v>148101.99</v>
      </c>
      <c r="H48" s="289">
        <v>0</v>
      </c>
      <c r="I48" s="289">
        <v>31846.9</v>
      </c>
      <c r="J48" s="289">
        <v>55000</v>
      </c>
      <c r="K48" s="289">
        <v>0</v>
      </c>
      <c r="M48" s="62">
        <v>488987.81</v>
      </c>
      <c r="N48" s="62">
        <v>26678.41</v>
      </c>
      <c r="O48" s="62">
        <v>1646714.98</v>
      </c>
      <c r="P48" s="52">
        <v>68368.429999999993</v>
      </c>
      <c r="S48" s="52">
        <v>32497.5</v>
      </c>
      <c r="U48" s="290">
        <v>73837.5</v>
      </c>
      <c r="X48" s="290">
        <v>93954.82</v>
      </c>
      <c r="Y48" s="290">
        <v>22060.7</v>
      </c>
    </row>
    <row r="49" spans="1:26" x14ac:dyDescent="0.2">
      <c r="A49" s="287" t="s">
        <v>244</v>
      </c>
      <c r="B49" s="288">
        <v>863302.54</v>
      </c>
      <c r="C49" s="288">
        <v>0</v>
      </c>
      <c r="D49" s="288">
        <v>11071.2</v>
      </c>
      <c r="E49" s="62">
        <v>1733819.17</v>
      </c>
      <c r="F49" s="62">
        <v>2113928.77</v>
      </c>
      <c r="G49" s="62">
        <v>73999</v>
      </c>
      <c r="H49" s="289">
        <v>0</v>
      </c>
      <c r="I49" s="289">
        <v>23132</v>
      </c>
      <c r="K49" s="289">
        <v>0</v>
      </c>
      <c r="N49" s="62">
        <v>3471.52</v>
      </c>
      <c r="O49" s="62">
        <v>2273364.33</v>
      </c>
      <c r="P49" s="52">
        <v>45991.46</v>
      </c>
      <c r="R49" s="52">
        <v>1671.62</v>
      </c>
      <c r="S49" s="52">
        <v>52700</v>
      </c>
      <c r="U49" s="290">
        <v>98770</v>
      </c>
      <c r="X49" s="290">
        <v>104253.84</v>
      </c>
      <c r="Y49" s="290">
        <v>22826.639999999999</v>
      </c>
    </row>
    <row r="50" spans="1:26" x14ac:dyDescent="0.2">
      <c r="A50" s="62" t="s">
        <v>248</v>
      </c>
      <c r="B50" s="288">
        <v>162939.6</v>
      </c>
      <c r="C50" s="288">
        <v>1064</v>
      </c>
      <c r="D50" s="288">
        <v>90.42</v>
      </c>
      <c r="E50" s="62">
        <v>234973.87</v>
      </c>
      <c r="F50" s="62">
        <v>679338.74</v>
      </c>
      <c r="H50" s="289">
        <v>0</v>
      </c>
      <c r="I50" s="289">
        <v>0</v>
      </c>
      <c r="J50" s="289">
        <v>0</v>
      </c>
      <c r="K50" s="289">
        <v>0</v>
      </c>
      <c r="N50" s="62">
        <v>181461.1</v>
      </c>
      <c r="O50" s="62">
        <v>2191305.25</v>
      </c>
      <c r="P50" s="52">
        <v>125150.92</v>
      </c>
      <c r="S50" s="52">
        <v>115193.5</v>
      </c>
      <c r="U50" s="290">
        <v>150543.5</v>
      </c>
      <c r="X50" s="290">
        <v>30533.21</v>
      </c>
      <c r="Y50" s="290">
        <v>20472.21</v>
      </c>
    </row>
    <row r="51" spans="1:26" x14ac:dyDescent="0.2">
      <c r="A51" s="62" t="s">
        <v>249</v>
      </c>
      <c r="B51" s="288">
        <v>1446454.55</v>
      </c>
      <c r="C51" s="288">
        <v>0</v>
      </c>
      <c r="D51" s="288">
        <v>6057.86</v>
      </c>
      <c r="E51" s="62">
        <v>1014698.27</v>
      </c>
      <c r="F51" s="62">
        <v>445515.85</v>
      </c>
      <c r="H51" s="289">
        <v>0</v>
      </c>
      <c r="I51" s="289">
        <v>0</v>
      </c>
      <c r="J51" s="289">
        <v>168474.55</v>
      </c>
      <c r="K51" s="289">
        <v>2150.14</v>
      </c>
      <c r="N51" s="62">
        <v>-84.89</v>
      </c>
      <c r="O51" s="62">
        <v>2281491.52</v>
      </c>
      <c r="P51" s="52">
        <v>346399.15</v>
      </c>
      <c r="Q51" s="52">
        <v>132251</v>
      </c>
      <c r="S51" s="52">
        <v>5491.5</v>
      </c>
      <c r="U51" s="290">
        <v>87611.5</v>
      </c>
      <c r="V51" s="290">
        <v>0</v>
      </c>
      <c r="X51" s="290">
        <v>396515.88</v>
      </c>
      <c r="Y51" s="290">
        <v>20877.13</v>
      </c>
    </row>
    <row r="52" spans="1:26" x14ac:dyDescent="0.2">
      <c r="A52" s="62" t="s">
        <v>250</v>
      </c>
      <c r="B52" s="288">
        <v>13822.52</v>
      </c>
      <c r="C52" s="288">
        <v>0</v>
      </c>
      <c r="D52" s="288">
        <v>8308.2099999999991</v>
      </c>
      <c r="E52" s="62">
        <v>183830.17</v>
      </c>
      <c r="F52" s="62">
        <v>488757.92</v>
      </c>
      <c r="H52" s="289">
        <v>0</v>
      </c>
      <c r="I52" s="289">
        <v>0</v>
      </c>
      <c r="J52" s="289">
        <v>179100</v>
      </c>
      <c r="K52" s="289">
        <v>2000</v>
      </c>
      <c r="O52" s="62">
        <v>2647377.69</v>
      </c>
      <c r="P52" s="52">
        <v>157279.57</v>
      </c>
      <c r="S52" s="52">
        <v>111032</v>
      </c>
      <c r="U52" s="290">
        <v>187462</v>
      </c>
      <c r="X52" s="290">
        <v>117719.69</v>
      </c>
      <c r="Y52" s="290">
        <v>15070.31</v>
      </c>
    </row>
    <row r="53" spans="1:26" x14ac:dyDescent="0.2">
      <c r="A53" s="62" t="s">
        <v>251</v>
      </c>
      <c r="B53" s="288">
        <v>418218.35</v>
      </c>
      <c r="C53" s="288">
        <v>0</v>
      </c>
      <c r="D53" s="288">
        <v>5364.2</v>
      </c>
      <c r="E53" s="62">
        <v>371774.66</v>
      </c>
      <c r="F53" s="62">
        <v>420950.22</v>
      </c>
      <c r="H53" s="289">
        <v>0</v>
      </c>
      <c r="I53" s="289">
        <v>0</v>
      </c>
      <c r="J53" s="289">
        <v>516732.64</v>
      </c>
      <c r="K53" s="289">
        <v>2809</v>
      </c>
      <c r="O53" s="62">
        <v>4706462.17</v>
      </c>
      <c r="P53" s="52">
        <v>20700</v>
      </c>
      <c r="R53" s="52">
        <v>1550.15</v>
      </c>
      <c r="S53" s="52">
        <v>172594.24</v>
      </c>
      <c r="U53" s="290">
        <v>191769.24</v>
      </c>
      <c r="W53" s="290">
        <v>1000</v>
      </c>
      <c r="X53" s="290">
        <v>134914.09</v>
      </c>
      <c r="Y53" s="290">
        <v>18163.09</v>
      </c>
    </row>
    <row r="54" spans="1:26" x14ac:dyDescent="0.2">
      <c r="A54" s="62" t="s">
        <v>255</v>
      </c>
      <c r="B54" s="288">
        <v>548605.99</v>
      </c>
      <c r="C54" s="288">
        <v>3448</v>
      </c>
      <c r="D54" s="288">
        <v>148263.29</v>
      </c>
      <c r="E54" s="62">
        <v>1613539.61</v>
      </c>
      <c r="F54" s="62">
        <v>436516.04</v>
      </c>
      <c r="G54" s="62">
        <v>0</v>
      </c>
      <c r="J54" s="289">
        <v>746755</v>
      </c>
      <c r="K54" s="289">
        <v>2545</v>
      </c>
      <c r="N54" s="62">
        <v>1144643.6399999999</v>
      </c>
      <c r="O54" s="62">
        <v>954921</v>
      </c>
      <c r="P54" s="52">
        <v>258939.57</v>
      </c>
      <c r="S54" s="52">
        <v>78390</v>
      </c>
      <c r="T54" s="52">
        <v>7700</v>
      </c>
      <c r="U54" s="290">
        <v>128630</v>
      </c>
      <c r="X54" s="290">
        <v>95711</v>
      </c>
      <c r="Y54" s="290">
        <v>19180.28</v>
      </c>
      <c r="Z54" s="290">
        <v>200000</v>
      </c>
    </row>
    <row r="55" spans="1:26" x14ac:dyDescent="0.2">
      <c r="A55" s="62" t="s">
        <v>256</v>
      </c>
      <c r="B55" s="288">
        <v>1510233.6</v>
      </c>
      <c r="C55" s="288">
        <v>0</v>
      </c>
      <c r="D55" s="288">
        <v>24606.38</v>
      </c>
      <c r="E55" s="62">
        <v>752559.67</v>
      </c>
      <c r="F55" s="62">
        <v>447238.38</v>
      </c>
      <c r="J55" s="289">
        <v>147408.63</v>
      </c>
      <c r="K55" s="289">
        <v>2242081.5</v>
      </c>
      <c r="N55" s="62">
        <v>-1727657.13</v>
      </c>
      <c r="O55" s="62">
        <v>2528782.23</v>
      </c>
      <c r="P55" s="52">
        <v>178036.89</v>
      </c>
      <c r="S55" s="52">
        <v>115510</v>
      </c>
      <c r="T55" s="52">
        <v>9200</v>
      </c>
      <c r="U55" s="290">
        <v>180609</v>
      </c>
      <c r="V55" s="290">
        <v>4882</v>
      </c>
      <c r="X55" s="290">
        <v>535942.71</v>
      </c>
      <c r="Y55" s="290">
        <v>37290.379999999997</v>
      </c>
    </row>
    <row r="56" spans="1:26" x14ac:dyDescent="0.2">
      <c r="A56" s="62" t="s">
        <v>257</v>
      </c>
      <c r="B56" s="288">
        <v>266501.25</v>
      </c>
      <c r="C56" s="288">
        <v>3064</v>
      </c>
      <c r="D56" s="288">
        <v>69732.87</v>
      </c>
      <c r="E56" s="62">
        <v>1030238.52</v>
      </c>
      <c r="F56" s="62">
        <v>137901.43</v>
      </c>
      <c r="J56" s="289">
        <v>147273</v>
      </c>
      <c r="K56" s="289">
        <v>1105</v>
      </c>
      <c r="N56" s="62">
        <v>-1260569.22</v>
      </c>
      <c r="O56" s="62">
        <v>2500517.0699999998</v>
      </c>
      <c r="P56" s="52">
        <v>213785.2</v>
      </c>
      <c r="S56" s="52">
        <v>115770</v>
      </c>
      <c r="T56" s="52">
        <v>1500</v>
      </c>
      <c r="U56" s="290">
        <v>159955</v>
      </c>
      <c r="V56" s="290">
        <v>0</v>
      </c>
      <c r="X56" s="290">
        <v>32890.379999999997</v>
      </c>
      <c r="Y56" s="290">
        <v>15097.6</v>
      </c>
      <c r="Z56" s="290">
        <v>4000</v>
      </c>
    </row>
    <row r="57" spans="1:26" x14ac:dyDescent="0.2">
      <c r="A57" s="62" t="s">
        <v>258</v>
      </c>
      <c r="B57" s="288">
        <v>619378.61</v>
      </c>
      <c r="C57" s="288">
        <v>0</v>
      </c>
      <c r="D57" s="288">
        <v>60209.72</v>
      </c>
      <c r="E57" s="62">
        <v>603705.85</v>
      </c>
      <c r="F57" s="62">
        <v>467444.74</v>
      </c>
      <c r="J57" s="289">
        <v>625360</v>
      </c>
      <c r="K57" s="289">
        <v>3812.52</v>
      </c>
      <c r="N57" s="62">
        <v>-737834.25</v>
      </c>
      <c r="O57" s="62">
        <v>1946573.94</v>
      </c>
      <c r="P57" s="52">
        <v>211080.43</v>
      </c>
      <c r="S57" s="52">
        <v>105900</v>
      </c>
      <c r="T57" s="52">
        <v>11900</v>
      </c>
      <c r="U57" s="290">
        <v>188767</v>
      </c>
      <c r="V57" s="290">
        <v>5648</v>
      </c>
      <c r="X57" s="290">
        <v>194309.97</v>
      </c>
      <c r="Y57" s="290">
        <v>27328.75</v>
      </c>
    </row>
    <row r="58" spans="1:26" x14ac:dyDescent="0.2">
      <c r="A58" s="62" t="s">
        <v>259</v>
      </c>
      <c r="B58" s="288">
        <v>543103.17000000004</v>
      </c>
      <c r="C58" s="288">
        <v>0</v>
      </c>
      <c r="D58" s="288">
        <v>52270.94</v>
      </c>
      <c r="E58" s="62">
        <v>237230.79</v>
      </c>
      <c r="F58" s="62">
        <v>110075.89</v>
      </c>
      <c r="I58" s="289">
        <v>0</v>
      </c>
      <c r="J58" s="289">
        <v>96300</v>
      </c>
      <c r="K58" s="289">
        <v>434</v>
      </c>
      <c r="N58" s="62">
        <v>-375244.52</v>
      </c>
      <c r="O58" s="62">
        <v>980950.37</v>
      </c>
      <c r="P58" s="52">
        <v>582316.86</v>
      </c>
      <c r="S58" s="52">
        <v>102410</v>
      </c>
      <c r="T58" s="52">
        <v>1500</v>
      </c>
      <c r="U58" s="290">
        <v>118332</v>
      </c>
      <c r="V58" s="290">
        <v>2824</v>
      </c>
      <c r="X58" s="290">
        <v>319466.05</v>
      </c>
      <c r="Y58" s="290">
        <v>5363.87</v>
      </c>
    </row>
    <row r="59" spans="1:26" x14ac:dyDescent="0.2">
      <c r="A59" s="62" t="s">
        <v>260</v>
      </c>
      <c r="B59" s="288">
        <v>290436.64</v>
      </c>
      <c r="C59" s="288">
        <v>0</v>
      </c>
      <c r="D59" s="288">
        <v>18408.939999999999</v>
      </c>
      <c r="E59" s="62">
        <v>1095164.3999999999</v>
      </c>
      <c r="F59" s="62">
        <v>51143.98</v>
      </c>
      <c r="J59" s="289">
        <v>221900</v>
      </c>
      <c r="K59" s="289">
        <v>0</v>
      </c>
      <c r="N59" s="62">
        <v>-461117.96</v>
      </c>
      <c r="O59" s="62">
        <v>1692734.22</v>
      </c>
      <c r="P59" s="52">
        <v>49916.93</v>
      </c>
      <c r="S59" s="52">
        <v>72240</v>
      </c>
      <c r="T59" s="52">
        <v>10700</v>
      </c>
      <c r="U59" s="290">
        <v>96535</v>
      </c>
      <c r="V59" s="290">
        <v>0</v>
      </c>
      <c r="X59" s="290">
        <v>22242.75</v>
      </c>
      <c r="Y59" s="290">
        <v>12441.48</v>
      </c>
    </row>
    <row r="60" spans="1:26" x14ac:dyDescent="0.2">
      <c r="A60" s="62" t="s">
        <v>264</v>
      </c>
      <c r="B60" s="288">
        <v>428638.26</v>
      </c>
      <c r="C60" s="288">
        <v>0</v>
      </c>
      <c r="D60" s="288">
        <v>26673.82</v>
      </c>
      <c r="E60" s="62">
        <v>833603.22</v>
      </c>
      <c r="F60" s="62">
        <v>-474733.42</v>
      </c>
      <c r="H60" s="289">
        <v>49591</v>
      </c>
      <c r="I60" s="289">
        <v>7923.37</v>
      </c>
      <c r="J60" s="289">
        <v>622319</v>
      </c>
      <c r="N60" s="62">
        <v>-2127372.7599999998</v>
      </c>
      <c r="O60" s="62">
        <v>2210713.7999999998</v>
      </c>
      <c r="P60" s="52">
        <v>204608.45</v>
      </c>
      <c r="S60" s="52">
        <v>76204.2</v>
      </c>
      <c r="U60" s="290">
        <v>102624.2</v>
      </c>
      <c r="W60" s="290">
        <v>0</v>
      </c>
      <c r="X60" s="290">
        <v>92730</v>
      </c>
      <c r="Y60" s="290">
        <v>13242.55</v>
      </c>
    </row>
    <row r="61" spans="1:26" x14ac:dyDescent="0.2">
      <c r="A61" s="62" t="s">
        <v>265</v>
      </c>
      <c r="B61" s="288">
        <v>461774.98</v>
      </c>
      <c r="C61" s="288">
        <v>140079</v>
      </c>
      <c r="D61" s="288">
        <v>247908.99</v>
      </c>
      <c r="E61" s="62">
        <v>851701.57</v>
      </c>
      <c r="F61" s="62">
        <v>-64193.37</v>
      </c>
      <c r="H61" s="289">
        <v>22490</v>
      </c>
      <c r="I61" s="289">
        <v>13325</v>
      </c>
      <c r="J61" s="289">
        <v>79063</v>
      </c>
      <c r="K61" s="289">
        <v>0</v>
      </c>
      <c r="N61" s="62">
        <v>341043.62</v>
      </c>
      <c r="O61" s="62">
        <v>1549075.07</v>
      </c>
      <c r="P61" s="52">
        <v>174366.23</v>
      </c>
      <c r="S61" s="52">
        <v>111211.5</v>
      </c>
      <c r="U61" s="290">
        <v>138181.5</v>
      </c>
      <c r="X61" s="290">
        <v>66432.78</v>
      </c>
      <c r="Y61" s="290">
        <v>27508.2</v>
      </c>
    </row>
    <row r="62" spans="1:26" x14ac:dyDescent="0.2">
      <c r="A62" s="62" t="s">
        <v>266</v>
      </c>
      <c r="B62" s="288">
        <v>334052.12</v>
      </c>
      <c r="C62" s="288">
        <v>881031</v>
      </c>
      <c r="D62" s="288">
        <v>63403.51</v>
      </c>
      <c r="E62" s="62">
        <v>51476.480000000003</v>
      </c>
      <c r="F62" s="62">
        <v>175375.49</v>
      </c>
      <c r="I62" s="289">
        <v>85600</v>
      </c>
      <c r="J62" s="289">
        <v>402664</v>
      </c>
      <c r="K62" s="289">
        <v>895001.68</v>
      </c>
      <c r="N62" s="62">
        <v>21001.64</v>
      </c>
      <c r="O62" s="62">
        <v>3406179.86</v>
      </c>
      <c r="P62" s="52">
        <v>265648.99</v>
      </c>
      <c r="S62" s="52">
        <v>112428.8</v>
      </c>
      <c r="U62" s="290">
        <v>176608.8</v>
      </c>
      <c r="X62" s="290">
        <v>87824.54</v>
      </c>
      <c r="Y62" s="290">
        <v>6135.21</v>
      </c>
    </row>
    <row r="63" spans="1:26" x14ac:dyDescent="0.2">
      <c r="A63" s="62" t="s">
        <v>267</v>
      </c>
      <c r="B63" s="288">
        <v>333354.8</v>
      </c>
      <c r="C63" s="288">
        <v>181346</v>
      </c>
      <c r="D63" s="288">
        <v>19229.63</v>
      </c>
      <c r="E63" s="62">
        <v>195034.16</v>
      </c>
      <c r="F63" s="62">
        <v>138524.14000000001</v>
      </c>
      <c r="H63" s="289">
        <v>11010</v>
      </c>
      <c r="I63" s="289">
        <v>12675</v>
      </c>
      <c r="J63" s="289">
        <v>461738</v>
      </c>
      <c r="N63" s="62">
        <v>3723.29</v>
      </c>
      <c r="O63" s="62">
        <v>1679166.57</v>
      </c>
      <c r="P63" s="52">
        <v>282471.58</v>
      </c>
      <c r="Q63" s="52">
        <v>15000</v>
      </c>
      <c r="U63" s="290">
        <v>0</v>
      </c>
      <c r="X63" s="290">
        <v>152187.49</v>
      </c>
      <c r="Y63" s="290">
        <v>8066.54</v>
      </c>
    </row>
    <row r="64" spans="1:26" x14ac:dyDescent="0.2">
      <c r="A64" s="62" t="s">
        <v>268</v>
      </c>
      <c r="B64" s="288">
        <v>195750.08</v>
      </c>
      <c r="C64" s="288">
        <v>2613</v>
      </c>
      <c r="D64" s="288">
        <v>38763.230000000003</v>
      </c>
      <c r="E64" s="62">
        <v>549002.82999999996</v>
      </c>
      <c r="F64" s="62">
        <v>244453.15</v>
      </c>
      <c r="H64" s="289">
        <v>0</v>
      </c>
      <c r="I64" s="289">
        <v>25725</v>
      </c>
      <c r="J64" s="289">
        <v>17700</v>
      </c>
      <c r="K64" s="289">
        <v>43400</v>
      </c>
      <c r="O64" s="62">
        <v>1290095.46</v>
      </c>
      <c r="P64" s="52">
        <v>175680.2</v>
      </c>
      <c r="S64" s="52">
        <v>69533.149999999994</v>
      </c>
      <c r="U64" s="290">
        <v>119033.15</v>
      </c>
      <c r="X64" s="290">
        <v>71265.17</v>
      </c>
      <c r="Y64" s="290">
        <v>12963.83</v>
      </c>
    </row>
    <row r="65" spans="1:26" x14ac:dyDescent="0.2">
      <c r="A65" s="287" t="s">
        <v>269</v>
      </c>
      <c r="B65" s="288">
        <v>510848.29</v>
      </c>
      <c r="C65" s="288">
        <v>0</v>
      </c>
      <c r="D65" s="288">
        <v>39000.94</v>
      </c>
      <c r="E65" s="62">
        <v>84006.41</v>
      </c>
      <c r="F65" s="62">
        <v>94626.15</v>
      </c>
      <c r="H65" s="289">
        <v>7473</v>
      </c>
      <c r="I65" s="289">
        <v>80170</v>
      </c>
      <c r="J65" s="289">
        <v>132424</v>
      </c>
      <c r="K65" s="289">
        <v>4975</v>
      </c>
      <c r="N65" s="62">
        <v>70823.600000000006</v>
      </c>
      <c r="O65" s="62">
        <v>2056145.55</v>
      </c>
      <c r="P65" s="52">
        <v>229518.55</v>
      </c>
      <c r="S65" s="52">
        <v>84478.6</v>
      </c>
      <c r="U65" s="290">
        <v>149088.6</v>
      </c>
      <c r="W65" s="290">
        <v>8212</v>
      </c>
      <c r="X65" s="290">
        <v>53087.66</v>
      </c>
      <c r="Y65" s="290">
        <v>21616.799999999999</v>
      </c>
    </row>
    <row r="66" spans="1:26" x14ac:dyDescent="0.2">
      <c r="A66" s="62" t="s">
        <v>273</v>
      </c>
      <c r="B66" s="288">
        <v>218514.97</v>
      </c>
      <c r="C66" s="288">
        <v>0</v>
      </c>
      <c r="D66" s="288">
        <v>101359.19</v>
      </c>
      <c r="E66" s="62">
        <v>783766.41</v>
      </c>
      <c r="F66" s="62">
        <v>470344.79</v>
      </c>
      <c r="H66" s="289">
        <v>3600</v>
      </c>
      <c r="I66" s="289">
        <v>16157.84</v>
      </c>
      <c r="J66" s="289">
        <v>51215</v>
      </c>
      <c r="K66" s="289">
        <v>11675</v>
      </c>
      <c r="N66" s="62">
        <v>-1350652.02</v>
      </c>
      <c r="O66" s="62">
        <v>2912713.08</v>
      </c>
      <c r="P66" s="52">
        <v>124965.06</v>
      </c>
      <c r="U66" s="290">
        <v>75750</v>
      </c>
      <c r="X66" s="290">
        <v>80908.81</v>
      </c>
      <c r="Y66" s="290">
        <v>29089.79</v>
      </c>
    </row>
    <row r="67" spans="1:26" s="74" customFormat="1" x14ac:dyDescent="0.2">
      <c r="A67" s="285" t="s">
        <v>274</v>
      </c>
      <c r="B67" s="295">
        <v>492965.74</v>
      </c>
      <c r="C67" s="295">
        <v>0</v>
      </c>
      <c r="D67" s="295">
        <v>33804.61</v>
      </c>
      <c r="E67" s="287">
        <v>906710.75</v>
      </c>
      <c r="F67" s="285">
        <v>550145.06000000006</v>
      </c>
      <c r="G67" s="285"/>
      <c r="H67" s="297">
        <v>6800</v>
      </c>
      <c r="I67" s="297">
        <v>13331.13</v>
      </c>
      <c r="J67" s="297">
        <v>101000</v>
      </c>
      <c r="K67" s="297">
        <v>1750</v>
      </c>
      <c r="L67" s="285"/>
      <c r="M67" s="285"/>
      <c r="N67" s="285"/>
      <c r="O67" s="285">
        <v>1364480.05</v>
      </c>
      <c r="P67" s="54">
        <v>278426.55</v>
      </c>
      <c r="Q67" s="54"/>
      <c r="R67" s="54"/>
      <c r="S67" s="54"/>
      <c r="T67" s="54"/>
      <c r="U67" s="299">
        <v>25570</v>
      </c>
      <c r="V67" s="299"/>
      <c r="W67" s="299"/>
      <c r="X67" s="299">
        <v>66163.03</v>
      </c>
      <c r="Y67" s="299">
        <v>21361.3</v>
      </c>
      <c r="Z67" s="299"/>
    </row>
    <row r="68" spans="1:26" x14ac:dyDescent="0.2">
      <c r="A68" s="62" t="s">
        <v>275</v>
      </c>
      <c r="B68" s="288">
        <v>138397.54</v>
      </c>
      <c r="C68" s="288">
        <v>0</v>
      </c>
      <c r="D68" s="288">
        <v>2204.6</v>
      </c>
      <c r="E68" s="62">
        <v>874367.04</v>
      </c>
      <c r="F68" s="62">
        <v>281668.55</v>
      </c>
      <c r="H68" s="289">
        <v>8630</v>
      </c>
      <c r="I68" s="289">
        <v>16753.91</v>
      </c>
      <c r="K68" s="289">
        <v>1765.4</v>
      </c>
      <c r="L68" s="62">
        <v>29000</v>
      </c>
      <c r="M68" s="62">
        <v>-901183.61</v>
      </c>
      <c r="O68" s="62">
        <v>2067672.51</v>
      </c>
      <c r="P68" s="52">
        <v>163278.5</v>
      </c>
      <c r="Q68" s="52">
        <v>0</v>
      </c>
      <c r="U68" s="290">
        <v>16600</v>
      </c>
      <c r="X68" s="290">
        <v>48494.82</v>
      </c>
      <c r="Y68" s="290">
        <v>23434.16</v>
      </c>
    </row>
    <row r="69" spans="1:26" x14ac:dyDescent="0.2">
      <c r="A69" s="62" t="s">
        <v>276</v>
      </c>
      <c r="B69" s="288">
        <v>292564.71999999997</v>
      </c>
      <c r="C69" s="288">
        <v>0</v>
      </c>
      <c r="D69" s="288">
        <v>7769.19</v>
      </c>
      <c r="E69" s="62">
        <v>793783.7</v>
      </c>
      <c r="F69" s="62">
        <v>579933.56000000006</v>
      </c>
      <c r="H69" s="289">
        <v>0</v>
      </c>
      <c r="I69" s="289">
        <v>61546.75</v>
      </c>
      <c r="O69" s="62">
        <v>2226508.67</v>
      </c>
      <c r="P69" s="52">
        <v>218830.17</v>
      </c>
      <c r="U69" s="290">
        <v>43690</v>
      </c>
      <c r="V69" s="290">
        <v>30000</v>
      </c>
      <c r="W69" s="290">
        <v>3800</v>
      </c>
      <c r="X69" s="290">
        <v>52166.51</v>
      </c>
      <c r="Y69" s="290">
        <v>26828.67</v>
      </c>
    </row>
    <row r="70" spans="1:26" s="293" customFormat="1" x14ac:dyDescent="0.2">
      <c r="A70" s="62" t="s">
        <v>277</v>
      </c>
      <c r="B70" s="295">
        <v>262159.69</v>
      </c>
      <c r="C70" s="295">
        <v>70300</v>
      </c>
      <c r="D70" s="295">
        <v>37198.71</v>
      </c>
      <c r="E70" s="287">
        <v>493617.93</v>
      </c>
      <c r="F70" s="287">
        <v>814567.7</v>
      </c>
      <c r="G70" s="287"/>
      <c r="H70" s="298">
        <v>22530</v>
      </c>
      <c r="I70" s="298">
        <v>15764.54</v>
      </c>
      <c r="J70" s="298">
        <v>89020</v>
      </c>
      <c r="K70" s="298">
        <v>635</v>
      </c>
      <c r="L70" s="287"/>
      <c r="M70" s="287"/>
      <c r="N70" s="287"/>
      <c r="O70" s="287">
        <v>2114406.96</v>
      </c>
      <c r="P70" s="296">
        <v>224662.43</v>
      </c>
      <c r="Q70" s="296">
        <v>23985</v>
      </c>
      <c r="R70" s="296"/>
      <c r="S70" s="296"/>
      <c r="T70" s="296"/>
      <c r="U70" s="300">
        <v>47580</v>
      </c>
      <c r="V70" s="300"/>
      <c r="W70" s="300">
        <v>9137</v>
      </c>
      <c r="X70" s="300">
        <v>152075.03</v>
      </c>
      <c r="Y70" s="300">
        <v>32263.5</v>
      </c>
      <c r="Z70" s="300"/>
    </row>
    <row r="74" spans="1:26" x14ac:dyDescent="0.2">
      <c r="A74" s="287"/>
    </row>
    <row r="75" spans="1:26" x14ac:dyDescent="0.2">
      <c r="A75" s="287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K123"/>
  <sheetViews>
    <sheetView topLeftCell="AC1" zoomScale="70" zoomScaleNormal="70" workbookViewId="0">
      <selection activeCell="AJ11" sqref="AJ11"/>
    </sheetView>
  </sheetViews>
  <sheetFormatPr defaultColWidth="9" defaultRowHeight="14.25" x14ac:dyDescent="0.2"/>
  <cols>
    <col min="1" max="1" width="6.125" style="1" bestFit="1" customWidth="1"/>
    <col min="2" max="2" width="14.5" style="1" bestFit="1" customWidth="1"/>
    <col min="3" max="3" width="8.25" style="88" bestFit="1" customWidth="1"/>
    <col min="4" max="4" width="51.75" style="88" bestFit="1" customWidth="1"/>
    <col min="5" max="5" width="39" style="56" bestFit="1" customWidth="1"/>
    <col min="6" max="6" width="32.125" style="121" bestFit="1" customWidth="1"/>
    <col min="7" max="7" width="31.25" style="121" bestFit="1" customWidth="1"/>
    <col min="8" max="8" width="23" style="121" bestFit="1" customWidth="1"/>
    <col min="9" max="9" width="22.75" style="121" bestFit="1" customWidth="1"/>
    <col min="10" max="11" width="14.875" style="56" bestFit="1" customWidth="1"/>
    <col min="12" max="12" width="16.875" style="273" bestFit="1" customWidth="1"/>
    <col min="13" max="13" width="19.125" style="273" bestFit="1" customWidth="1"/>
    <col min="14" max="14" width="18.375" style="273" bestFit="1" customWidth="1"/>
    <col min="15" max="15" width="20.375" style="273" bestFit="1" customWidth="1"/>
    <col min="16" max="16" width="22.625" style="56" bestFit="1" customWidth="1"/>
    <col min="17" max="17" width="26.75" style="56" bestFit="1" customWidth="1"/>
    <col min="18" max="18" width="26.875" style="56" bestFit="1" customWidth="1"/>
    <col min="19" max="19" width="17" style="56" bestFit="1" customWidth="1"/>
    <col min="20" max="20" width="43.125" style="98" bestFit="1" customWidth="1"/>
    <col min="21" max="21" width="43.875" style="98" bestFit="1" customWidth="1"/>
    <col min="22" max="22" width="28" style="98" bestFit="1" customWidth="1"/>
    <col min="23" max="23" width="37.5" style="98" bestFit="1" customWidth="1"/>
    <col min="24" max="24" width="53.375" style="98" bestFit="1" customWidth="1"/>
    <col min="25" max="25" width="54.875" style="122" bestFit="1" customWidth="1"/>
    <col min="26" max="26" width="19.375" style="122" bestFit="1" customWidth="1"/>
    <col min="27" max="27" width="25.75" style="122" bestFit="1" customWidth="1"/>
    <col min="28" max="28" width="24.125" style="122" bestFit="1" customWidth="1"/>
    <col min="29" max="29" width="41.25" style="122" bestFit="1" customWidth="1"/>
    <col min="30" max="30" width="29.875" style="122" bestFit="1" customWidth="1"/>
    <col min="31" max="31" width="33.125" style="122" bestFit="1" customWidth="1"/>
    <col min="32" max="32" width="17.25" style="53" bestFit="1" customWidth="1"/>
    <col min="33" max="33" width="14.5" style="34" bestFit="1" customWidth="1"/>
    <col min="34" max="34" width="15.125" style="31" bestFit="1" customWidth="1"/>
    <col min="35" max="35" width="16.125" style="49" bestFit="1" customWidth="1"/>
    <col min="36" max="36" width="16.125" style="41" bestFit="1" customWidth="1"/>
    <col min="37" max="37" width="15.75" style="32" bestFit="1" customWidth="1"/>
    <col min="38" max="16384" width="9" style="1"/>
  </cols>
  <sheetData>
    <row r="1" spans="1:37" x14ac:dyDescent="0.2">
      <c r="E1" s="56" t="s">
        <v>590</v>
      </c>
      <c r="F1" s="121" t="s">
        <v>1438</v>
      </c>
      <c r="G1" s="121" t="s">
        <v>1439</v>
      </c>
      <c r="H1" s="121" t="s">
        <v>1440</v>
      </c>
      <c r="I1" s="121" t="s">
        <v>1577</v>
      </c>
      <c r="J1" s="56" t="s">
        <v>1441</v>
      </c>
      <c r="K1" s="56" t="s">
        <v>1442</v>
      </c>
      <c r="L1" s="273" t="s">
        <v>1444</v>
      </c>
      <c r="M1" s="273" t="s">
        <v>1445</v>
      </c>
      <c r="N1" s="273" t="s">
        <v>1446</v>
      </c>
      <c r="O1" s="273" t="s">
        <v>1447</v>
      </c>
      <c r="P1" s="56" t="s">
        <v>1448</v>
      </c>
      <c r="Q1" s="56" t="s">
        <v>1449</v>
      </c>
      <c r="R1" s="56" t="s">
        <v>1450</v>
      </c>
      <c r="S1" s="56" t="s">
        <v>1451</v>
      </c>
      <c r="T1" s="98" t="s">
        <v>1452</v>
      </c>
      <c r="U1" s="98" t="s">
        <v>1453</v>
      </c>
      <c r="V1" s="98" t="s">
        <v>1454</v>
      </c>
      <c r="W1" s="98" t="s">
        <v>1455</v>
      </c>
      <c r="X1" s="98" t="s">
        <v>1456</v>
      </c>
      <c r="Y1" s="122" t="s">
        <v>1457</v>
      </c>
      <c r="Z1" s="122" t="s">
        <v>1458</v>
      </c>
      <c r="AA1" s="122" t="s">
        <v>1459</v>
      </c>
      <c r="AB1" s="122" t="s">
        <v>1460</v>
      </c>
      <c r="AC1" s="122" t="s">
        <v>1461</v>
      </c>
      <c r="AD1" s="122" t="s">
        <v>1590</v>
      </c>
      <c r="AE1" s="122" t="s">
        <v>1462</v>
      </c>
      <c r="AF1" s="52" t="s">
        <v>6</v>
      </c>
      <c r="AG1" s="33" t="s">
        <v>7</v>
      </c>
      <c r="AH1" s="16" t="s">
        <v>8</v>
      </c>
      <c r="AI1" s="22" t="s">
        <v>9</v>
      </c>
      <c r="AJ1" s="23" t="s">
        <v>10</v>
      </c>
      <c r="AK1" s="71" t="s">
        <v>11</v>
      </c>
    </row>
    <row r="2" spans="1:37" x14ac:dyDescent="0.2">
      <c r="E2" s="56" t="s">
        <v>591</v>
      </c>
      <c r="F2" s="121" t="s">
        <v>1463</v>
      </c>
      <c r="G2" s="121" t="s">
        <v>1464</v>
      </c>
      <c r="H2" s="121" t="s">
        <v>1465</v>
      </c>
      <c r="I2" s="121" t="s">
        <v>1593</v>
      </c>
      <c r="J2" s="56" t="s">
        <v>1466</v>
      </c>
      <c r="K2" s="56" t="s">
        <v>1467</v>
      </c>
      <c r="L2" s="273" t="s">
        <v>1469</v>
      </c>
      <c r="M2" s="273" t="s">
        <v>1470</v>
      </c>
      <c r="N2" s="273" t="s">
        <v>1471</v>
      </c>
      <c r="O2" s="273" t="s">
        <v>1472</v>
      </c>
      <c r="P2" s="56" t="s">
        <v>1473</v>
      </c>
      <c r="Q2" s="56" t="s">
        <v>1474</v>
      </c>
      <c r="R2" s="56" t="s">
        <v>1475</v>
      </c>
      <c r="S2" s="56" t="s">
        <v>1476</v>
      </c>
      <c r="T2" s="98" t="s">
        <v>1477</v>
      </c>
      <c r="U2" s="98" t="s">
        <v>1478</v>
      </c>
      <c r="V2" s="98" t="s">
        <v>1479</v>
      </c>
      <c r="W2" s="98" t="s">
        <v>1480</v>
      </c>
      <c r="X2" s="98" t="s">
        <v>1481</v>
      </c>
      <c r="Y2" s="122" t="s">
        <v>1482</v>
      </c>
      <c r="Z2" s="122" t="s">
        <v>1483</v>
      </c>
      <c r="AA2" s="122" t="s">
        <v>1484</v>
      </c>
      <c r="AB2" s="122" t="s">
        <v>1485</v>
      </c>
      <c r="AC2" s="122" t="s">
        <v>1486</v>
      </c>
      <c r="AD2" s="122" t="s">
        <v>1606</v>
      </c>
      <c r="AE2" s="122" t="s">
        <v>1487</v>
      </c>
      <c r="AF2" s="52"/>
      <c r="AG2" s="33"/>
      <c r="AH2" s="16"/>
      <c r="AI2" s="24"/>
      <c r="AJ2" s="25"/>
      <c r="AK2" s="16"/>
    </row>
    <row r="3" spans="1:37" x14ac:dyDescent="0.2">
      <c r="C3" s="88" t="s">
        <v>815</v>
      </c>
      <c r="E3" s="56" t="s">
        <v>592</v>
      </c>
      <c r="F3" s="121">
        <v>21903617.059999999</v>
      </c>
      <c r="G3" s="121">
        <v>5060403.9000000004</v>
      </c>
      <c r="H3" s="121">
        <v>3420027.14</v>
      </c>
      <c r="I3" s="121">
        <v>0</v>
      </c>
      <c r="J3" s="56">
        <v>77111290.209999993</v>
      </c>
      <c r="K3" s="56">
        <v>37343045.270000003</v>
      </c>
      <c r="L3" s="273">
        <v>554558.09</v>
      </c>
      <c r="M3" s="273">
        <v>731194.48</v>
      </c>
      <c r="N3" s="273">
        <v>13000</v>
      </c>
      <c r="O3" s="273">
        <v>2172823.14</v>
      </c>
      <c r="P3" s="56">
        <v>452850.68</v>
      </c>
      <c r="Q3" s="56">
        <v>-2499278.48</v>
      </c>
      <c r="R3" s="56">
        <v>11977376.810000001</v>
      </c>
      <c r="S3" s="56">
        <v>134483350.47</v>
      </c>
      <c r="T3" s="98">
        <v>6700114.5199999996</v>
      </c>
      <c r="U3" s="98">
        <v>73650.38</v>
      </c>
      <c r="V3" s="98">
        <v>6008.89</v>
      </c>
      <c r="W3" s="98">
        <v>10688664.300000001</v>
      </c>
      <c r="X3" s="98">
        <v>599697.69999999995</v>
      </c>
      <c r="Y3" s="122">
        <v>13851072.210000001</v>
      </c>
      <c r="Z3" s="122">
        <v>0</v>
      </c>
      <c r="AA3" s="122">
        <v>65388</v>
      </c>
      <c r="AB3" s="122">
        <v>4492140.83</v>
      </c>
      <c r="AC3" s="122">
        <v>1986679.05</v>
      </c>
      <c r="AD3" s="122">
        <v>0</v>
      </c>
      <c r="AE3" s="122">
        <v>1976763.8</v>
      </c>
      <c r="AF3" s="98">
        <f>SUM(AF4:AF123)</f>
        <v>30384048.100000009</v>
      </c>
      <c r="AG3" s="106">
        <f t="shared" ref="AG3:AK3" si="0">SUM(AG4:AG123)</f>
        <v>3471575.7100000004</v>
      </c>
      <c r="AH3" s="26">
        <f t="shared" si="0"/>
        <v>26912472.390000008</v>
      </c>
      <c r="AI3" s="27">
        <f t="shared" si="0"/>
        <v>18068135.789999999</v>
      </c>
      <c r="AJ3" s="19">
        <f>SUM(AJ4:AJ123)</f>
        <v>22372043.890000004</v>
      </c>
      <c r="AK3" s="32">
        <f t="shared" si="0"/>
        <v>-4303908.0999999996</v>
      </c>
    </row>
    <row r="4" spans="1:37" x14ac:dyDescent="0.2">
      <c r="E4" s="56" t="s">
        <v>1935</v>
      </c>
      <c r="F4" s="121">
        <v>763734.21</v>
      </c>
      <c r="H4" s="121">
        <v>43968</v>
      </c>
      <c r="I4" s="121">
        <v>0</v>
      </c>
      <c r="J4" s="56">
        <v>9</v>
      </c>
      <c r="K4" s="56">
        <v>122228.03</v>
      </c>
      <c r="L4" s="273">
        <v>24040</v>
      </c>
      <c r="M4" s="273">
        <v>8980.52</v>
      </c>
      <c r="O4" s="273">
        <v>67360.039999999994</v>
      </c>
      <c r="R4" s="56">
        <v>247994.56</v>
      </c>
      <c r="S4" s="56">
        <v>560321.12</v>
      </c>
      <c r="W4" s="98">
        <v>273266</v>
      </c>
      <c r="X4" s="98">
        <v>90060</v>
      </c>
      <c r="Y4" s="122">
        <v>283266</v>
      </c>
      <c r="AB4" s="122">
        <v>58817</v>
      </c>
      <c r="AF4" s="98">
        <f>SUM(F4:I4)</f>
        <v>807702.21</v>
      </c>
      <c r="AG4" s="106">
        <f>SUM(L4:O4)</f>
        <v>100380.56</v>
      </c>
      <c r="AH4" s="26">
        <f>AF4-AG4</f>
        <v>707321.64999999991</v>
      </c>
      <c r="AI4" s="27">
        <f>SUM(T4:X4)</f>
        <v>363326</v>
      </c>
      <c r="AJ4" s="19">
        <f>SUM(Y4:AE4)</f>
        <v>342083</v>
      </c>
      <c r="AK4" s="32">
        <f>AI4-AJ4</f>
        <v>21243</v>
      </c>
    </row>
    <row r="5" spans="1:37" x14ac:dyDescent="0.2">
      <c r="E5" s="56" t="s">
        <v>1936</v>
      </c>
      <c r="F5" s="121">
        <v>58800.32</v>
      </c>
      <c r="H5" s="121">
        <v>13500</v>
      </c>
      <c r="I5" s="121">
        <v>0</v>
      </c>
      <c r="J5" s="56">
        <v>97864.21</v>
      </c>
      <c r="K5" s="56">
        <v>21969.86</v>
      </c>
      <c r="O5" s="273">
        <v>58800.32</v>
      </c>
      <c r="R5" s="56">
        <v>-1879109.82</v>
      </c>
      <c r="S5" s="56">
        <v>2026803.02</v>
      </c>
      <c r="W5" s="98">
        <v>79191</v>
      </c>
      <c r="X5" s="98">
        <v>5173.7</v>
      </c>
      <c r="Y5" s="122">
        <v>79191</v>
      </c>
      <c r="AB5" s="122">
        <v>11173.7</v>
      </c>
      <c r="AC5" s="122">
        <v>8359.1299999999992</v>
      </c>
      <c r="AF5" s="98">
        <f t="shared" ref="AF5:AF68" si="1">SUM(F5:I5)</f>
        <v>72300.320000000007</v>
      </c>
      <c r="AG5" s="106">
        <f t="shared" ref="AG5:AG68" si="2">SUM(L5:O5)</f>
        <v>58800.32</v>
      </c>
      <c r="AH5" s="26">
        <f t="shared" ref="AH5:AH68" si="3">AF5-AG5</f>
        <v>13500.000000000007</v>
      </c>
      <c r="AI5" s="27">
        <f t="shared" ref="AI5:AI68" si="4">SUM(T5:X5)</f>
        <v>84364.7</v>
      </c>
      <c r="AJ5" s="19">
        <f t="shared" ref="AJ5:AJ68" si="5">SUM(Y5:AE5)</f>
        <v>98723.83</v>
      </c>
      <c r="AK5" s="32">
        <f t="shared" ref="AK5:AK68" si="6">AI5-AJ5</f>
        <v>-14359.130000000005</v>
      </c>
    </row>
    <row r="6" spans="1:37" x14ac:dyDescent="0.2">
      <c r="E6" s="56" t="s">
        <v>1937</v>
      </c>
      <c r="F6" s="121">
        <v>0</v>
      </c>
      <c r="H6" s="121">
        <v>34262</v>
      </c>
      <c r="I6" s="121">
        <v>0</v>
      </c>
      <c r="J6" s="56">
        <v>2737244.35</v>
      </c>
      <c r="K6" s="56">
        <v>11476.76</v>
      </c>
      <c r="L6" s="273">
        <v>11900</v>
      </c>
      <c r="M6" s="273">
        <v>0</v>
      </c>
      <c r="O6" s="273">
        <v>0</v>
      </c>
      <c r="R6" s="56">
        <v>2084624.55</v>
      </c>
      <c r="S6" s="56">
        <v>716949.66</v>
      </c>
      <c r="W6" s="98">
        <v>196419</v>
      </c>
      <c r="X6" s="98">
        <v>82200</v>
      </c>
      <c r="Y6" s="122">
        <v>216419</v>
      </c>
      <c r="AB6" s="122">
        <v>79270</v>
      </c>
      <c r="AC6" s="122">
        <v>13421.1</v>
      </c>
      <c r="AF6" s="98">
        <f t="shared" si="1"/>
        <v>34262</v>
      </c>
      <c r="AG6" s="106">
        <f t="shared" si="2"/>
        <v>11900</v>
      </c>
      <c r="AH6" s="26">
        <f t="shared" si="3"/>
        <v>22362</v>
      </c>
      <c r="AI6" s="27">
        <f t="shared" si="4"/>
        <v>278619</v>
      </c>
      <c r="AJ6" s="19">
        <f t="shared" si="5"/>
        <v>309110.09999999998</v>
      </c>
      <c r="AK6" s="32">
        <f t="shared" si="6"/>
        <v>-30491.099999999977</v>
      </c>
    </row>
    <row r="7" spans="1:37" x14ac:dyDescent="0.2">
      <c r="A7" s="1" t="s">
        <v>593</v>
      </c>
      <c r="E7" s="56" t="s">
        <v>1938</v>
      </c>
      <c r="F7" s="121">
        <v>15.61</v>
      </c>
      <c r="H7" s="121">
        <v>42891.199999999997</v>
      </c>
      <c r="I7" s="121">
        <v>0</v>
      </c>
      <c r="J7" s="56">
        <v>2943535.34</v>
      </c>
      <c r="K7" s="56">
        <v>402255.93</v>
      </c>
      <c r="M7" s="273">
        <v>0</v>
      </c>
      <c r="O7" s="273">
        <v>0</v>
      </c>
      <c r="R7" s="56">
        <v>2866496.12</v>
      </c>
      <c r="S7" s="56">
        <v>550717.67000000004</v>
      </c>
      <c r="W7" s="98">
        <v>113613.5</v>
      </c>
      <c r="X7" s="98">
        <v>7700</v>
      </c>
      <c r="Y7" s="122">
        <v>115313.5</v>
      </c>
      <c r="AB7" s="122">
        <v>11499.04</v>
      </c>
      <c r="AC7" s="122">
        <v>23016.67</v>
      </c>
      <c r="AF7" s="98">
        <f t="shared" si="1"/>
        <v>42906.81</v>
      </c>
      <c r="AG7" s="106">
        <f t="shared" si="2"/>
        <v>0</v>
      </c>
      <c r="AH7" s="26">
        <f t="shared" si="3"/>
        <v>42906.81</v>
      </c>
      <c r="AI7" s="27">
        <f t="shared" si="4"/>
        <v>121313.5</v>
      </c>
      <c r="AJ7" s="19">
        <f t="shared" si="5"/>
        <v>149829.21000000002</v>
      </c>
      <c r="AK7" s="32">
        <f t="shared" si="6"/>
        <v>-28515.710000000021</v>
      </c>
    </row>
    <row r="8" spans="1:37" x14ac:dyDescent="0.2">
      <c r="E8" s="56" t="s">
        <v>1939</v>
      </c>
      <c r="F8" s="121">
        <v>3950.7</v>
      </c>
      <c r="G8" s="121">
        <v>143350</v>
      </c>
      <c r="H8" s="121">
        <v>6131</v>
      </c>
      <c r="I8" s="121">
        <v>0</v>
      </c>
      <c r="J8" s="56">
        <v>398499.75</v>
      </c>
      <c r="K8" s="56">
        <v>187582.15</v>
      </c>
      <c r="M8" s="273">
        <v>7981.73</v>
      </c>
      <c r="O8" s="273">
        <v>11250</v>
      </c>
      <c r="R8" s="56">
        <v>-1495409.97</v>
      </c>
      <c r="S8" s="56">
        <v>2257089.6800000002</v>
      </c>
      <c r="U8" s="98">
        <v>0</v>
      </c>
      <c r="W8" s="98">
        <v>105670.5</v>
      </c>
      <c r="X8" s="98">
        <v>17180</v>
      </c>
      <c r="Y8" s="122">
        <v>105670.5</v>
      </c>
      <c r="AB8" s="122">
        <v>38571.730000000003</v>
      </c>
      <c r="AC8" s="122">
        <v>20006.11</v>
      </c>
      <c r="AF8" s="98">
        <f t="shared" si="1"/>
        <v>153431.70000000001</v>
      </c>
      <c r="AG8" s="106">
        <f t="shared" si="2"/>
        <v>19231.73</v>
      </c>
      <c r="AH8" s="26">
        <f t="shared" si="3"/>
        <v>134199.97</v>
      </c>
      <c r="AI8" s="27">
        <f t="shared" si="4"/>
        <v>122850.5</v>
      </c>
      <c r="AJ8" s="19">
        <f t="shared" si="5"/>
        <v>164248.34000000003</v>
      </c>
      <c r="AK8" s="32">
        <f t="shared" si="6"/>
        <v>-41397.840000000026</v>
      </c>
    </row>
    <row r="9" spans="1:37" x14ac:dyDescent="0.2">
      <c r="E9" s="56" t="s">
        <v>1940</v>
      </c>
      <c r="F9" s="121">
        <v>6900</v>
      </c>
      <c r="H9" s="121">
        <v>0</v>
      </c>
      <c r="I9" s="121">
        <v>0</v>
      </c>
      <c r="J9" s="56">
        <v>4012167.71</v>
      </c>
      <c r="K9" s="56">
        <v>338645.15</v>
      </c>
      <c r="L9" s="273">
        <v>10742.58</v>
      </c>
      <c r="M9" s="273">
        <v>1733.38</v>
      </c>
      <c r="O9" s="273">
        <v>6900</v>
      </c>
      <c r="R9" s="56">
        <v>4125104.64</v>
      </c>
      <c r="S9" s="56">
        <v>253201</v>
      </c>
      <c r="W9" s="98">
        <v>98393.5</v>
      </c>
      <c r="X9" s="98">
        <v>0</v>
      </c>
      <c r="Y9" s="122">
        <v>98393.5</v>
      </c>
      <c r="AB9" s="122">
        <v>12475.96</v>
      </c>
      <c r="AC9" s="122">
        <v>27492.78</v>
      </c>
      <c r="AF9" s="98">
        <f t="shared" si="1"/>
        <v>6900</v>
      </c>
      <c r="AG9" s="106">
        <f t="shared" si="2"/>
        <v>19375.96</v>
      </c>
      <c r="AH9" s="26">
        <f t="shared" si="3"/>
        <v>-12475.96</v>
      </c>
      <c r="AI9" s="27">
        <f t="shared" si="4"/>
        <v>98393.5</v>
      </c>
      <c r="AJ9" s="19">
        <f t="shared" si="5"/>
        <v>138362.23999999999</v>
      </c>
      <c r="AK9" s="32">
        <f t="shared" si="6"/>
        <v>-39968.739999999991</v>
      </c>
    </row>
    <row r="10" spans="1:37" x14ac:dyDescent="0.2">
      <c r="E10" s="56" t="s">
        <v>1941</v>
      </c>
      <c r="F10" s="121">
        <v>28138.11</v>
      </c>
      <c r="J10" s="56">
        <v>3408580.7</v>
      </c>
      <c r="K10" s="56">
        <v>3</v>
      </c>
      <c r="O10" s="273">
        <v>28100</v>
      </c>
      <c r="R10" s="56">
        <v>3421566.77</v>
      </c>
      <c r="V10" s="98">
        <v>2.7</v>
      </c>
      <c r="W10" s="98">
        <v>21535.5</v>
      </c>
      <c r="Y10" s="122">
        <v>21535.5</v>
      </c>
      <c r="AC10" s="122">
        <v>12947.66</v>
      </c>
      <c r="AF10" s="98">
        <f t="shared" si="1"/>
        <v>28138.11</v>
      </c>
      <c r="AG10" s="106">
        <f t="shared" si="2"/>
        <v>28100</v>
      </c>
      <c r="AH10" s="26">
        <f t="shared" si="3"/>
        <v>38.110000000000582</v>
      </c>
      <c r="AI10" s="27">
        <f t="shared" si="4"/>
        <v>21538.2</v>
      </c>
      <c r="AJ10" s="19">
        <f t="shared" si="5"/>
        <v>34483.160000000003</v>
      </c>
      <c r="AK10" s="32">
        <f t="shared" si="6"/>
        <v>-12944.960000000003</v>
      </c>
    </row>
    <row r="11" spans="1:37" x14ac:dyDescent="0.2">
      <c r="E11" s="56" t="s">
        <v>1942</v>
      </c>
      <c r="F11" s="121">
        <v>13400</v>
      </c>
      <c r="J11" s="56">
        <v>857376</v>
      </c>
      <c r="K11" s="56">
        <v>175237.41</v>
      </c>
      <c r="M11" s="273">
        <v>0</v>
      </c>
      <c r="O11" s="273">
        <v>11000</v>
      </c>
      <c r="R11" s="56">
        <v>958036.12</v>
      </c>
      <c r="S11" s="56">
        <v>99610.62</v>
      </c>
      <c r="W11" s="98">
        <v>42514.5</v>
      </c>
      <c r="X11" s="98">
        <v>2400</v>
      </c>
      <c r="Y11" s="122">
        <v>42514.5</v>
      </c>
      <c r="AC11" s="122">
        <v>25033.33</v>
      </c>
      <c r="AF11" s="98">
        <f t="shared" si="1"/>
        <v>13400</v>
      </c>
      <c r="AG11" s="106">
        <f t="shared" si="2"/>
        <v>11000</v>
      </c>
      <c r="AH11" s="26">
        <f t="shared" si="3"/>
        <v>2400</v>
      </c>
      <c r="AI11" s="27">
        <f t="shared" si="4"/>
        <v>44914.5</v>
      </c>
      <c r="AJ11" s="19">
        <f t="shared" si="5"/>
        <v>67547.83</v>
      </c>
      <c r="AK11" s="32">
        <f t="shared" si="6"/>
        <v>-22633.33</v>
      </c>
    </row>
    <row r="12" spans="1:37" x14ac:dyDescent="0.2">
      <c r="A12" s="1" t="s">
        <v>423</v>
      </c>
      <c r="B12" s="1" t="s">
        <v>425</v>
      </c>
      <c r="C12" s="88">
        <v>4017</v>
      </c>
      <c r="D12" s="88" t="s">
        <v>1027</v>
      </c>
      <c r="E12" s="56" t="s">
        <v>1943</v>
      </c>
      <c r="F12" s="121">
        <v>115027.29</v>
      </c>
      <c r="G12" s="121">
        <v>0</v>
      </c>
      <c r="H12" s="121">
        <v>42864.94</v>
      </c>
      <c r="J12" s="56">
        <v>1350361.58</v>
      </c>
      <c r="K12" s="56">
        <v>464528.72</v>
      </c>
      <c r="L12" s="273">
        <v>0</v>
      </c>
      <c r="M12" s="273">
        <v>7540</v>
      </c>
      <c r="S12" s="56">
        <v>685585.33</v>
      </c>
      <c r="T12" s="98">
        <v>25495</v>
      </c>
      <c r="W12" s="98">
        <v>245930</v>
      </c>
      <c r="Y12" s="122">
        <v>255497.60000000001</v>
      </c>
      <c r="AB12" s="122">
        <v>27003.3</v>
      </c>
      <c r="AC12" s="122">
        <v>32366.48</v>
      </c>
      <c r="AF12" s="98">
        <f t="shared" si="1"/>
        <v>157892.22999999998</v>
      </c>
      <c r="AG12" s="106">
        <f t="shared" si="2"/>
        <v>7540</v>
      </c>
      <c r="AH12" s="26">
        <f t="shared" si="3"/>
        <v>150352.22999999998</v>
      </c>
      <c r="AI12" s="27">
        <f t="shared" si="4"/>
        <v>271425</v>
      </c>
      <c r="AJ12" s="19">
        <f t="shared" si="5"/>
        <v>314867.38</v>
      </c>
      <c r="AK12" s="32">
        <f t="shared" si="6"/>
        <v>-43442.380000000005</v>
      </c>
    </row>
    <row r="13" spans="1:37" x14ac:dyDescent="0.2">
      <c r="A13" s="1" t="s">
        <v>423</v>
      </c>
      <c r="B13" s="1" t="s">
        <v>425</v>
      </c>
      <c r="C13" s="88">
        <v>4254</v>
      </c>
      <c r="D13" s="88" t="s">
        <v>1028</v>
      </c>
      <c r="E13" s="56" t="s">
        <v>1944</v>
      </c>
      <c r="F13" s="121">
        <v>139337.75</v>
      </c>
      <c r="G13" s="121">
        <v>48168.4</v>
      </c>
      <c r="H13" s="121">
        <v>197591.99</v>
      </c>
      <c r="J13" s="56">
        <v>431618.66</v>
      </c>
      <c r="K13" s="56">
        <v>267124.12</v>
      </c>
      <c r="L13" s="273">
        <v>14200</v>
      </c>
      <c r="M13" s="273">
        <v>0</v>
      </c>
      <c r="S13" s="56">
        <v>1517319.83</v>
      </c>
      <c r="T13" s="98">
        <v>126843.02</v>
      </c>
      <c r="W13" s="98">
        <v>189085.5</v>
      </c>
      <c r="Y13" s="122">
        <v>189085.5</v>
      </c>
      <c r="AB13" s="122">
        <v>61548.02</v>
      </c>
      <c r="AC13" s="122">
        <v>20372.580000000002</v>
      </c>
      <c r="AF13" s="98">
        <f t="shared" si="1"/>
        <v>385098.14</v>
      </c>
      <c r="AG13" s="106">
        <f t="shared" si="2"/>
        <v>14200</v>
      </c>
      <c r="AH13" s="26">
        <f t="shared" si="3"/>
        <v>370898.14</v>
      </c>
      <c r="AI13" s="27">
        <f t="shared" si="4"/>
        <v>315928.52</v>
      </c>
      <c r="AJ13" s="19">
        <f t="shared" si="5"/>
        <v>271006.09999999998</v>
      </c>
      <c r="AK13" s="32">
        <f t="shared" si="6"/>
        <v>44922.420000000042</v>
      </c>
    </row>
    <row r="14" spans="1:37" x14ac:dyDescent="0.2">
      <c r="A14" s="1" t="s">
        <v>423</v>
      </c>
      <c r="B14" s="1" t="s">
        <v>425</v>
      </c>
      <c r="C14" s="88">
        <v>2828</v>
      </c>
      <c r="D14" s="88" t="s">
        <v>1029</v>
      </c>
      <c r="E14" s="56" t="s">
        <v>1945</v>
      </c>
      <c r="F14" s="121">
        <v>22457.4</v>
      </c>
      <c r="G14" s="121">
        <v>286645.15999999997</v>
      </c>
      <c r="H14" s="121">
        <v>72195.11</v>
      </c>
      <c r="J14" s="56">
        <v>1066935.6100000001</v>
      </c>
      <c r="K14" s="56">
        <v>398178.58</v>
      </c>
      <c r="L14" s="273">
        <v>13000</v>
      </c>
      <c r="M14" s="273">
        <v>23435.97</v>
      </c>
      <c r="O14" s="273">
        <v>0</v>
      </c>
      <c r="R14" s="56">
        <v>94500</v>
      </c>
      <c r="S14" s="56">
        <v>1326846.8</v>
      </c>
      <c r="T14" s="98">
        <v>17864.900000000001</v>
      </c>
      <c r="U14" s="98">
        <v>40000</v>
      </c>
      <c r="W14" s="98">
        <v>107900.5</v>
      </c>
      <c r="Y14" s="122">
        <v>129770.5</v>
      </c>
      <c r="AB14" s="122">
        <v>12706.57</v>
      </c>
      <c r="AC14" s="122">
        <v>28248.44</v>
      </c>
      <c r="AF14" s="98">
        <f t="shared" si="1"/>
        <v>381297.67</v>
      </c>
      <c r="AG14" s="106">
        <f t="shared" si="2"/>
        <v>36435.97</v>
      </c>
      <c r="AH14" s="26">
        <f t="shared" si="3"/>
        <v>344861.69999999995</v>
      </c>
      <c r="AI14" s="27">
        <f t="shared" si="4"/>
        <v>165765.4</v>
      </c>
      <c r="AJ14" s="19">
        <f t="shared" si="5"/>
        <v>170725.51</v>
      </c>
      <c r="AK14" s="32">
        <f t="shared" si="6"/>
        <v>-4960.1100000000151</v>
      </c>
    </row>
    <row r="15" spans="1:37" x14ac:dyDescent="0.2">
      <c r="A15" s="1" t="s">
        <v>423</v>
      </c>
      <c r="B15" s="1" t="s">
        <v>425</v>
      </c>
      <c r="C15" s="88">
        <v>4184</v>
      </c>
      <c r="D15" s="88" t="s">
        <v>1030</v>
      </c>
      <c r="E15" s="56" t="s">
        <v>1946</v>
      </c>
      <c r="F15" s="121">
        <v>85335.8</v>
      </c>
      <c r="G15" s="121">
        <v>27278.94</v>
      </c>
      <c r="H15" s="121">
        <v>100200</v>
      </c>
      <c r="J15" s="56">
        <v>134097.43</v>
      </c>
      <c r="K15" s="56">
        <v>344862.67</v>
      </c>
      <c r="L15" s="273">
        <v>12000</v>
      </c>
      <c r="M15" s="273">
        <v>19240</v>
      </c>
      <c r="R15" s="56">
        <v>0</v>
      </c>
      <c r="S15" s="56">
        <v>1336486.2</v>
      </c>
      <c r="T15" s="98">
        <v>35384.639999999999</v>
      </c>
      <c r="U15" s="98">
        <v>0</v>
      </c>
      <c r="V15" s="98">
        <v>0</v>
      </c>
      <c r="W15" s="98">
        <v>245581</v>
      </c>
      <c r="X15" s="98">
        <v>100000</v>
      </c>
      <c r="Y15" s="122">
        <v>254138.8</v>
      </c>
      <c r="AB15" s="122">
        <v>59009.47</v>
      </c>
      <c r="AC15" s="122">
        <v>22231.96</v>
      </c>
      <c r="AD15" s="122">
        <v>0</v>
      </c>
      <c r="AE15" s="122">
        <v>0</v>
      </c>
      <c r="AF15" s="98">
        <f t="shared" si="1"/>
        <v>212814.74</v>
      </c>
      <c r="AG15" s="106">
        <f t="shared" si="2"/>
        <v>31240</v>
      </c>
      <c r="AH15" s="26">
        <f t="shared" si="3"/>
        <v>181574.74</v>
      </c>
      <c r="AI15" s="27">
        <f t="shared" si="4"/>
        <v>380965.64</v>
      </c>
      <c r="AJ15" s="19">
        <f t="shared" si="5"/>
        <v>335380.23000000004</v>
      </c>
      <c r="AK15" s="32">
        <f t="shared" si="6"/>
        <v>45585.409999999974</v>
      </c>
    </row>
    <row r="16" spans="1:37" x14ac:dyDescent="0.2">
      <c r="A16" s="1" t="s">
        <v>423</v>
      </c>
      <c r="B16" s="1" t="s">
        <v>425</v>
      </c>
      <c r="C16" s="88">
        <v>7069</v>
      </c>
      <c r="D16" s="88" t="s">
        <v>1031</v>
      </c>
      <c r="E16" s="56" t="s">
        <v>1947</v>
      </c>
      <c r="F16" s="121">
        <v>100944.87</v>
      </c>
      <c r="G16" s="121">
        <v>80249.850000000006</v>
      </c>
      <c r="H16" s="121">
        <v>102266.12</v>
      </c>
      <c r="J16" s="56">
        <v>1136630.9099999999</v>
      </c>
      <c r="K16" s="56">
        <v>575462.54</v>
      </c>
      <c r="L16" s="273">
        <v>12000</v>
      </c>
      <c r="M16" s="273">
        <v>74762.11</v>
      </c>
      <c r="R16" s="56">
        <v>110000</v>
      </c>
      <c r="S16" s="56">
        <v>2146839.4900000002</v>
      </c>
      <c r="T16" s="98">
        <v>44214.27</v>
      </c>
      <c r="W16" s="98">
        <v>224822</v>
      </c>
      <c r="Y16" s="122">
        <v>304584.11</v>
      </c>
      <c r="AB16" s="122">
        <v>26255.33</v>
      </c>
      <c r="AC16" s="122">
        <v>36552.720000000001</v>
      </c>
      <c r="AF16" s="98">
        <f t="shared" si="1"/>
        <v>283460.83999999997</v>
      </c>
      <c r="AG16" s="106">
        <f t="shared" si="2"/>
        <v>86762.11</v>
      </c>
      <c r="AH16" s="26">
        <f t="shared" si="3"/>
        <v>196698.72999999998</v>
      </c>
      <c r="AI16" s="27">
        <f t="shared" si="4"/>
        <v>269036.27</v>
      </c>
      <c r="AJ16" s="19">
        <f t="shared" si="5"/>
        <v>367392.16000000003</v>
      </c>
      <c r="AK16" s="32">
        <f t="shared" si="6"/>
        <v>-98355.890000000014</v>
      </c>
    </row>
    <row r="17" spans="1:37" x14ac:dyDescent="0.2">
      <c r="A17" s="1" t="s">
        <v>423</v>
      </c>
      <c r="B17" s="1" t="s">
        <v>425</v>
      </c>
      <c r="C17" s="88">
        <v>6198</v>
      </c>
      <c r="D17" s="88" t="s">
        <v>1032</v>
      </c>
      <c r="E17" s="56" t="s">
        <v>1948</v>
      </c>
      <c r="F17" s="121">
        <v>350446.36</v>
      </c>
      <c r="G17" s="121">
        <v>0</v>
      </c>
      <c r="H17" s="121">
        <v>114799.35</v>
      </c>
      <c r="J17" s="56">
        <v>211333.93</v>
      </c>
      <c r="K17" s="56">
        <v>324307.77</v>
      </c>
      <c r="L17" s="273">
        <v>14000</v>
      </c>
      <c r="M17" s="273">
        <v>0</v>
      </c>
      <c r="S17" s="56">
        <v>1602780.76</v>
      </c>
      <c r="T17" s="98">
        <v>86109.82</v>
      </c>
      <c r="W17" s="98">
        <v>134069.5</v>
      </c>
      <c r="Y17" s="122">
        <v>193889.5</v>
      </c>
      <c r="AB17" s="122">
        <v>76367.679999999993</v>
      </c>
      <c r="AC17" s="122">
        <v>18501.419999999998</v>
      </c>
      <c r="AF17" s="98">
        <f t="shared" si="1"/>
        <v>465245.70999999996</v>
      </c>
      <c r="AG17" s="106">
        <f t="shared" si="2"/>
        <v>14000</v>
      </c>
      <c r="AH17" s="26">
        <f t="shared" si="3"/>
        <v>451245.70999999996</v>
      </c>
      <c r="AI17" s="27">
        <f t="shared" si="4"/>
        <v>220179.32</v>
      </c>
      <c r="AJ17" s="19">
        <f t="shared" si="5"/>
        <v>288758.59999999998</v>
      </c>
      <c r="AK17" s="32">
        <f t="shared" si="6"/>
        <v>-68579.27999999997</v>
      </c>
    </row>
    <row r="18" spans="1:37" x14ac:dyDescent="0.2">
      <c r="A18" s="1" t="s">
        <v>423</v>
      </c>
      <c r="B18" s="1" t="s">
        <v>425</v>
      </c>
      <c r="C18" s="88">
        <v>2120</v>
      </c>
      <c r="D18" s="88" t="s">
        <v>1033</v>
      </c>
      <c r="E18" s="56" t="s">
        <v>1949</v>
      </c>
      <c r="F18" s="121">
        <v>222842.83</v>
      </c>
      <c r="G18" s="121">
        <v>0</v>
      </c>
      <c r="H18" s="121">
        <v>26891.65</v>
      </c>
      <c r="J18" s="56">
        <v>529392.9</v>
      </c>
      <c r="K18" s="56">
        <v>2847696.8</v>
      </c>
      <c r="L18" s="273">
        <v>0</v>
      </c>
      <c r="M18" s="273">
        <v>7754.35</v>
      </c>
      <c r="S18" s="56">
        <v>2036704.82</v>
      </c>
      <c r="T18" s="98">
        <v>31978.02</v>
      </c>
      <c r="W18" s="98">
        <v>171301</v>
      </c>
      <c r="Y18" s="122">
        <v>171301</v>
      </c>
      <c r="AB18" s="122">
        <v>51863.56</v>
      </c>
      <c r="AC18" s="122">
        <v>73894.7</v>
      </c>
      <c r="AF18" s="98">
        <f t="shared" si="1"/>
        <v>249734.47999999998</v>
      </c>
      <c r="AG18" s="106">
        <f t="shared" si="2"/>
        <v>7754.35</v>
      </c>
      <c r="AH18" s="26">
        <f t="shared" si="3"/>
        <v>241980.12999999998</v>
      </c>
      <c r="AI18" s="27">
        <f t="shared" si="4"/>
        <v>203279.02</v>
      </c>
      <c r="AJ18" s="19">
        <f t="shared" si="5"/>
        <v>297059.26</v>
      </c>
      <c r="AK18" s="32">
        <f t="shared" si="6"/>
        <v>-93780.24000000002</v>
      </c>
    </row>
    <row r="19" spans="1:37" x14ac:dyDescent="0.2">
      <c r="A19" s="1" t="s">
        <v>423</v>
      </c>
      <c r="B19" s="1" t="s">
        <v>425</v>
      </c>
      <c r="C19" s="88">
        <v>808</v>
      </c>
      <c r="D19" s="88" t="s">
        <v>1034</v>
      </c>
      <c r="E19" s="56" t="s">
        <v>1950</v>
      </c>
      <c r="F19" s="121">
        <v>19534.29</v>
      </c>
      <c r="G19" s="121">
        <v>0</v>
      </c>
      <c r="H19" s="121">
        <v>75167.06</v>
      </c>
      <c r="J19" s="56">
        <v>1247746.32</v>
      </c>
      <c r="K19" s="56">
        <v>803168.1</v>
      </c>
      <c r="L19" s="273">
        <v>0</v>
      </c>
      <c r="M19" s="273">
        <v>13300</v>
      </c>
      <c r="R19" s="56">
        <v>0</v>
      </c>
      <c r="S19" s="56">
        <v>118427.08</v>
      </c>
      <c r="T19" s="98">
        <v>14229.24</v>
      </c>
      <c r="W19" s="98">
        <v>97960</v>
      </c>
      <c r="Y19" s="122">
        <v>97960</v>
      </c>
      <c r="AB19" s="122">
        <v>30178.63</v>
      </c>
      <c r="AC19" s="122">
        <v>37703.75</v>
      </c>
      <c r="AF19" s="98">
        <f t="shared" si="1"/>
        <v>94701.35</v>
      </c>
      <c r="AG19" s="106">
        <f t="shared" si="2"/>
        <v>13300</v>
      </c>
      <c r="AH19" s="26">
        <f t="shared" si="3"/>
        <v>81401.350000000006</v>
      </c>
      <c r="AI19" s="27">
        <f t="shared" si="4"/>
        <v>112189.24</v>
      </c>
      <c r="AJ19" s="19">
        <f t="shared" si="5"/>
        <v>165842.38</v>
      </c>
      <c r="AK19" s="32">
        <f t="shared" si="6"/>
        <v>-53653.14</v>
      </c>
    </row>
    <row r="20" spans="1:37" x14ac:dyDescent="0.2">
      <c r="A20" s="1" t="s">
        <v>423</v>
      </c>
      <c r="B20" s="1" t="s">
        <v>425</v>
      </c>
      <c r="C20" s="88">
        <v>5257</v>
      </c>
      <c r="D20" s="88" t="s">
        <v>1035</v>
      </c>
      <c r="E20" s="56" t="s">
        <v>1951</v>
      </c>
      <c r="F20" s="121">
        <v>12770.78</v>
      </c>
      <c r="G20" s="121">
        <v>133896.20000000001</v>
      </c>
      <c r="H20" s="121">
        <v>70748.37</v>
      </c>
      <c r="J20" s="56">
        <v>198804.34</v>
      </c>
      <c r="K20" s="56">
        <v>334319.05</v>
      </c>
      <c r="L20" s="273">
        <v>0</v>
      </c>
      <c r="M20" s="273">
        <v>7800</v>
      </c>
      <c r="R20" s="56">
        <v>0</v>
      </c>
      <c r="S20" s="56">
        <v>1863971.92</v>
      </c>
      <c r="T20" s="98">
        <v>55085.39</v>
      </c>
      <c r="W20" s="98">
        <v>103970</v>
      </c>
      <c r="Y20" s="122">
        <v>158680.20000000001</v>
      </c>
      <c r="AB20" s="122">
        <v>40140.61</v>
      </c>
      <c r="AC20" s="122">
        <v>20648.48</v>
      </c>
      <c r="AF20" s="98">
        <f t="shared" si="1"/>
        <v>217415.35</v>
      </c>
      <c r="AG20" s="106">
        <f t="shared" si="2"/>
        <v>7800</v>
      </c>
      <c r="AH20" s="26">
        <f t="shared" si="3"/>
        <v>209615.35</v>
      </c>
      <c r="AI20" s="27">
        <f t="shared" si="4"/>
        <v>159055.39000000001</v>
      </c>
      <c r="AJ20" s="19">
        <f t="shared" si="5"/>
        <v>219469.29</v>
      </c>
      <c r="AK20" s="32">
        <f t="shared" si="6"/>
        <v>-60413.899999999994</v>
      </c>
    </row>
    <row r="21" spans="1:37" x14ac:dyDescent="0.2">
      <c r="A21" s="1" t="s">
        <v>423</v>
      </c>
      <c r="B21" s="1" t="s">
        <v>425</v>
      </c>
      <c r="C21" s="88">
        <v>5547</v>
      </c>
      <c r="D21" s="88" t="s">
        <v>1036</v>
      </c>
      <c r="E21" s="56" t="s">
        <v>1952</v>
      </c>
      <c r="F21" s="121">
        <v>114654.34</v>
      </c>
      <c r="G21" s="121">
        <v>55796.6</v>
      </c>
      <c r="H21" s="121">
        <v>143773.74</v>
      </c>
      <c r="J21" s="56">
        <v>780293.13</v>
      </c>
      <c r="K21" s="56">
        <v>2393974.38</v>
      </c>
      <c r="L21" s="273">
        <v>0</v>
      </c>
      <c r="M21" s="273">
        <v>7000</v>
      </c>
      <c r="R21" s="56">
        <v>20000</v>
      </c>
      <c r="S21" s="56">
        <v>2519990.75</v>
      </c>
      <c r="T21" s="98">
        <v>70664.149999999994</v>
      </c>
      <c r="W21" s="98">
        <v>171609.5</v>
      </c>
      <c r="Y21" s="122">
        <v>222719.5</v>
      </c>
      <c r="AB21" s="122">
        <v>65428.15</v>
      </c>
      <c r="AC21" s="122">
        <v>68380.42</v>
      </c>
      <c r="AF21" s="98">
        <f t="shared" si="1"/>
        <v>314224.68</v>
      </c>
      <c r="AG21" s="106">
        <f t="shared" si="2"/>
        <v>7000</v>
      </c>
      <c r="AH21" s="26">
        <f t="shared" si="3"/>
        <v>307224.68</v>
      </c>
      <c r="AI21" s="27">
        <f t="shared" si="4"/>
        <v>242273.65</v>
      </c>
      <c r="AJ21" s="19">
        <f t="shared" si="5"/>
        <v>356528.07</v>
      </c>
      <c r="AK21" s="32">
        <f t="shared" si="6"/>
        <v>-114254.42000000001</v>
      </c>
    </row>
    <row r="22" spans="1:37" x14ac:dyDescent="0.2">
      <c r="A22" s="1" t="s">
        <v>423</v>
      </c>
      <c r="B22" s="1" t="s">
        <v>425</v>
      </c>
      <c r="C22" s="88">
        <v>4817</v>
      </c>
      <c r="D22" s="88" t="s">
        <v>1037</v>
      </c>
      <c r="E22" s="56" t="s">
        <v>1953</v>
      </c>
      <c r="F22" s="121">
        <v>622426.27</v>
      </c>
      <c r="G22" s="121">
        <v>49947.06</v>
      </c>
      <c r="H22" s="121">
        <v>12200</v>
      </c>
      <c r="J22" s="56">
        <v>824222.51</v>
      </c>
      <c r="K22" s="56">
        <v>721871.87</v>
      </c>
      <c r="L22" s="273">
        <v>0</v>
      </c>
      <c r="M22" s="273">
        <v>0</v>
      </c>
      <c r="S22" s="56">
        <v>4994895.4800000004</v>
      </c>
      <c r="T22" s="98">
        <v>43624.87</v>
      </c>
      <c r="W22" s="98">
        <v>205735</v>
      </c>
      <c r="Y22" s="122">
        <v>205735</v>
      </c>
      <c r="AB22" s="122">
        <v>69550.59</v>
      </c>
      <c r="AC22" s="122">
        <v>48774.49</v>
      </c>
      <c r="AF22" s="98">
        <f t="shared" si="1"/>
        <v>684573.33000000007</v>
      </c>
      <c r="AG22" s="106">
        <f t="shared" si="2"/>
        <v>0</v>
      </c>
      <c r="AH22" s="26">
        <f t="shared" si="3"/>
        <v>684573.33000000007</v>
      </c>
      <c r="AI22" s="27">
        <f t="shared" si="4"/>
        <v>249359.87</v>
      </c>
      <c r="AJ22" s="19">
        <f t="shared" si="5"/>
        <v>324060.07999999996</v>
      </c>
      <c r="AK22" s="32">
        <f t="shared" si="6"/>
        <v>-74700.209999999963</v>
      </c>
    </row>
    <row r="23" spans="1:37" x14ac:dyDescent="0.2">
      <c r="A23" s="1" t="s">
        <v>423</v>
      </c>
      <c r="B23" s="1" t="s">
        <v>425</v>
      </c>
      <c r="C23" s="88">
        <v>4661</v>
      </c>
      <c r="D23" s="88" t="s">
        <v>1038</v>
      </c>
      <c r="E23" s="56" t="s">
        <v>1954</v>
      </c>
      <c r="F23" s="121">
        <v>76486.679999999993</v>
      </c>
      <c r="G23" s="121">
        <v>169430.5</v>
      </c>
      <c r="H23" s="121">
        <v>86864.24</v>
      </c>
      <c r="J23" s="56">
        <v>357482.94</v>
      </c>
      <c r="K23" s="56">
        <v>453934.37</v>
      </c>
      <c r="L23" s="273">
        <v>9300</v>
      </c>
      <c r="M23" s="273">
        <v>2400</v>
      </c>
      <c r="O23" s="273">
        <v>6.9</v>
      </c>
      <c r="S23" s="56">
        <v>1550129.81</v>
      </c>
      <c r="T23" s="98">
        <v>29513.47</v>
      </c>
      <c r="W23" s="98">
        <v>221579.3</v>
      </c>
      <c r="X23" s="98">
        <v>100000</v>
      </c>
      <c r="Y23" s="122">
        <v>231749.3</v>
      </c>
      <c r="AB23" s="122">
        <v>45078</v>
      </c>
      <c r="AC23" s="122">
        <v>26826.16</v>
      </c>
      <c r="AF23" s="98">
        <f t="shared" si="1"/>
        <v>332781.42</v>
      </c>
      <c r="AG23" s="106">
        <f t="shared" si="2"/>
        <v>11706.9</v>
      </c>
      <c r="AH23" s="26">
        <f t="shared" si="3"/>
        <v>321074.51999999996</v>
      </c>
      <c r="AI23" s="27">
        <f t="shared" si="4"/>
        <v>351092.77</v>
      </c>
      <c r="AJ23" s="19">
        <f t="shared" si="5"/>
        <v>303653.45999999996</v>
      </c>
      <c r="AK23" s="32">
        <f t="shared" si="6"/>
        <v>47439.310000000056</v>
      </c>
    </row>
    <row r="24" spans="1:37" x14ac:dyDescent="0.2">
      <c r="A24" s="1" t="s">
        <v>423</v>
      </c>
      <c r="B24" s="1" t="s">
        <v>425</v>
      </c>
      <c r="C24" s="88">
        <v>7585</v>
      </c>
      <c r="D24" s="88" t="s">
        <v>1039</v>
      </c>
      <c r="E24" s="56" t="s">
        <v>1955</v>
      </c>
      <c r="F24" s="121">
        <v>1573082.82</v>
      </c>
      <c r="G24" s="121">
        <v>17874.43</v>
      </c>
      <c r="H24" s="121">
        <v>29062.1</v>
      </c>
      <c r="J24" s="56">
        <v>186444</v>
      </c>
      <c r="K24" s="56">
        <v>875950.58</v>
      </c>
      <c r="L24" s="273">
        <v>0</v>
      </c>
      <c r="M24" s="273">
        <v>0</v>
      </c>
      <c r="S24" s="56">
        <v>2878887.21</v>
      </c>
      <c r="T24" s="98">
        <v>61835.94</v>
      </c>
      <c r="W24" s="98">
        <v>295575</v>
      </c>
      <c r="Y24" s="122">
        <v>328655</v>
      </c>
      <c r="AB24" s="122">
        <v>94937.83</v>
      </c>
      <c r="AC24" s="122">
        <v>43503.85</v>
      </c>
      <c r="AE24" s="122">
        <v>200000</v>
      </c>
      <c r="AF24" s="98">
        <f t="shared" si="1"/>
        <v>1620019.35</v>
      </c>
      <c r="AG24" s="106">
        <f t="shared" si="2"/>
        <v>0</v>
      </c>
      <c r="AH24" s="26">
        <f t="shared" si="3"/>
        <v>1620019.35</v>
      </c>
      <c r="AI24" s="27">
        <f t="shared" si="4"/>
        <v>357410.94</v>
      </c>
      <c r="AJ24" s="19">
        <f t="shared" si="5"/>
        <v>667096.67999999993</v>
      </c>
      <c r="AK24" s="32">
        <f t="shared" si="6"/>
        <v>-309685.73999999993</v>
      </c>
    </row>
    <row r="25" spans="1:37" x14ac:dyDescent="0.2">
      <c r="A25" s="1" t="s">
        <v>423</v>
      </c>
      <c r="B25" s="1" t="s">
        <v>425</v>
      </c>
      <c r="C25" s="88">
        <v>6519</v>
      </c>
      <c r="D25" s="88" t="s">
        <v>1040</v>
      </c>
      <c r="E25" s="56" t="s">
        <v>1956</v>
      </c>
      <c r="F25" s="121">
        <v>31517.47</v>
      </c>
      <c r="G25" s="121">
        <v>300720</v>
      </c>
      <c r="H25" s="121">
        <v>22902.11</v>
      </c>
      <c r="J25" s="56">
        <v>538476.37</v>
      </c>
      <c r="K25" s="56">
        <v>582898.59</v>
      </c>
      <c r="O25" s="273">
        <v>1916.8</v>
      </c>
      <c r="S25" s="56">
        <v>2079998.65</v>
      </c>
      <c r="T25" s="98">
        <v>44030.74</v>
      </c>
      <c r="W25" s="98">
        <v>212649</v>
      </c>
      <c r="Y25" s="122">
        <v>223679</v>
      </c>
      <c r="AB25" s="122">
        <v>26229.93</v>
      </c>
      <c r="AC25" s="122">
        <v>30831.98</v>
      </c>
      <c r="AF25" s="98">
        <f t="shared" si="1"/>
        <v>355139.57999999996</v>
      </c>
      <c r="AG25" s="106">
        <f t="shared" si="2"/>
        <v>1916.8</v>
      </c>
      <c r="AH25" s="26">
        <f t="shared" si="3"/>
        <v>353222.77999999997</v>
      </c>
      <c r="AI25" s="27">
        <f t="shared" si="4"/>
        <v>256679.74</v>
      </c>
      <c r="AJ25" s="19">
        <f t="shared" si="5"/>
        <v>280740.90999999997</v>
      </c>
      <c r="AK25" s="32">
        <f t="shared" si="6"/>
        <v>-24061.169999999984</v>
      </c>
    </row>
    <row r="26" spans="1:37" x14ac:dyDescent="0.2">
      <c r="A26" s="1" t="s">
        <v>423</v>
      </c>
      <c r="B26" s="1" t="s">
        <v>425</v>
      </c>
      <c r="C26" s="88">
        <v>4531</v>
      </c>
      <c r="D26" s="88" t="s">
        <v>1041</v>
      </c>
      <c r="E26" s="56" t="s">
        <v>1957</v>
      </c>
      <c r="F26" s="121">
        <v>354172.22</v>
      </c>
      <c r="G26" s="121">
        <v>72883.97</v>
      </c>
      <c r="H26" s="121">
        <v>27661.91</v>
      </c>
      <c r="J26" s="56">
        <v>1268428.06</v>
      </c>
      <c r="K26" s="56">
        <v>213682.55</v>
      </c>
      <c r="L26" s="273">
        <v>0</v>
      </c>
      <c r="M26" s="273">
        <v>9560</v>
      </c>
      <c r="R26" s="56">
        <v>-2100</v>
      </c>
      <c r="S26" s="56">
        <v>413083.29</v>
      </c>
      <c r="T26" s="98">
        <v>42691.82</v>
      </c>
      <c r="U26" s="98">
        <v>0</v>
      </c>
      <c r="W26" s="98">
        <v>164936.5</v>
      </c>
      <c r="Y26" s="122">
        <v>185667.7</v>
      </c>
      <c r="AB26" s="122">
        <v>34265.269999999997</v>
      </c>
      <c r="AC26" s="122">
        <v>30838.49</v>
      </c>
      <c r="AE26" s="122">
        <v>0</v>
      </c>
      <c r="AF26" s="98">
        <f t="shared" si="1"/>
        <v>454718.09999999992</v>
      </c>
      <c r="AG26" s="106">
        <f t="shared" si="2"/>
        <v>9560</v>
      </c>
      <c r="AH26" s="26">
        <f t="shared" si="3"/>
        <v>445158.09999999992</v>
      </c>
      <c r="AI26" s="27">
        <f t="shared" si="4"/>
        <v>207628.32</v>
      </c>
      <c r="AJ26" s="19">
        <f t="shared" si="5"/>
        <v>250771.46</v>
      </c>
      <c r="AK26" s="32">
        <f t="shared" si="6"/>
        <v>-43143.139999999985</v>
      </c>
    </row>
    <row r="27" spans="1:37" x14ac:dyDescent="0.2">
      <c r="A27" s="1" t="s">
        <v>423</v>
      </c>
      <c r="B27" s="1" t="s">
        <v>425</v>
      </c>
      <c r="C27" s="88">
        <v>2937</v>
      </c>
      <c r="D27" s="88" t="s">
        <v>1042</v>
      </c>
      <c r="E27" s="56" t="s">
        <v>1958</v>
      </c>
      <c r="F27" s="121">
        <v>170323.72</v>
      </c>
      <c r="G27" s="121">
        <v>0</v>
      </c>
      <c r="H27" s="121">
        <v>8545.99</v>
      </c>
      <c r="J27" s="56">
        <v>764841.84</v>
      </c>
      <c r="K27" s="56">
        <v>439489.43</v>
      </c>
      <c r="L27" s="273">
        <v>0</v>
      </c>
      <c r="O27" s="273">
        <v>0</v>
      </c>
      <c r="R27" s="56">
        <v>132800</v>
      </c>
      <c r="S27" s="56">
        <v>2337378.21</v>
      </c>
      <c r="T27" s="98">
        <v>10452.780000000001</v>
      </c>
      <c r="W27" s="98">
        <v>73433.5</v>
      </c>
      <c r="Y27" s="122">
        <v>90923.5</v>
      </c>
      <c r="AB27" s="122">
        <v>36276.36</v>
      </c>
      <c r="AC27" s="122">
        <v>31698.12</v>
      </c>
      <c r="AF27" s="98">
        <f t="shared" si="1"/>
        <v>178869.71</v>
      </c>
      <c r="AG27" s="106">
        <f t="shared" si="2"/>
        <v>0</v>
      </c>
      <c r="AH27" s="26">
        <f t="shared" si="3"/>
        <v>178869.71</v>
      </c>
      <c r="AI27" s="27">
        <f t="shared" si="4"/>
        <v>83886.28</v>
      </c>
      <c r="AJ27" s="19">
        <f t="shared" si="5"/>
        <v>158897.98000000001</v>
      </c>
      <c r="AK27" s="32">
        <f t="shared" si="6"/>
        <v>-75011.700000000012</v>
      </c>
    </row>
    <row r="28" spans="1:37" x14ac:dyDescent="0.2">
      <c r="A28" s="1" t="s">
        <v>423</v>
      </c>
      <c r="B28" s="1" t="s">
        <v>425</v>
      </c>
      <c r="C28" s="88">
        <v>2576</v>
      </c>
      <c r="D28" s="88" t="s">
        <v>1043</v>
      </c>
      <c r="E28" s="56" t="s">
        <v>1959</v>
      </c>
      <c r="F28" s="121">
        <v>92337.21</v>
      </c>
      <c r="G28" s="121">
        <v>0</v>
      </c>
      <c r="H28" s="121">
        <v>25981.3</v>
      </c>
      <c r="J28" s="56">
        <v>508309.27</v>
      </c>
      <c r="K28" s="56">
        <v>368475.29</v>
      </c>
      <c r="L28" s="273">
        <v>5000</v>
      </c>
      <c r="M28" s="273">
        <v>9600</v>
      </c>
      <c r="O28" s="273">
        <v>0</v>
      </c>
      <c r="R28" s="56">
        <v>0</v>
      </c>
      <c r="S28" s="56">
        <v>2446216.73</v>
      </c>
      <c r="T28" s="98">
        <v>17076.34</v>
      </c>
      <c r="W28" s="98">
        <v>127694</v>
      </c>
      <c r="Y28" s="122">
        <v>145724</v>
      </c>
      <c r="AB28" s="122">
        <v>30555.24</v>
      </c>
      <c r="AC28" s="122">
        <v>31013.95</v>
      </c>
      <c r="AF28" s="98">
        <f t="shared" si="1"/>
        <v>118318.51000000001</v>
      </c>
      <c r="AG28" s="106">
        <f t="shared" si="2"/>
        <v>14600</v>
      </c>
      <c r="AH28" s="26">
        <f t="shared" si="3"/>
        <v>103718.51000000001</v>
      </c>
      <c r="AI28" s="27">
        <f t="shared" si="4"/>
        <v>144770.34</v>
      </c>
      <c r="AJ28" s="19">
        <f t="shared" si="5"/>
        <v>207293.19</v>
      </c>
      <c r="AK28" s="32">
        <f t="shared" si="6"/>
        <v>-62522.850000000006</v>
      </c>
    </row>
    <row r="29" spans="1:37" x14ac:dyDescent="0.2">
      <c r="A29" s="1" t="s">
        <v>428</v>
      </c>
      <c r="B29" s="1" t="s">
        <v>429</v>
      </c>
      <c r="C29" s="88">
        <v>3880</v>
      </c>
      <c r="D29" s="88" t="s">
        <v>1044</v>
      </c>
      <c r="E29" s="56" t="s">
        <v>1960</v>
      </c>
      <c r="F29" s="121">
        <v>209767.48</v>
      </c>
      <c r="G29" s="121">
        <v>302803.45</v>
      </c>
      <c r="H29" s="121">
        <v>24075.82</v>
      </c>
      <c r="J29" s="56">
        <v>625300.86</v>
      </c>
      <c r="K29" s="56">
        <v>346736.29</v>
      </c>
      <c r="O29" s="273">
        <v>0</v>
      </c>
      <c r="S29" s="56">
        <v>1940194.37</v>
      </c>
      <c r="T29" s="98">
        <v>88602.19</v>
      </c>
      <c r="U29" s="98">
        <v>13500</v>
      </c>
      <c r="W29" s="98">
        <v>193427</v>
      </c>
      <c r="Y29" s="122">
        <v>193427</v>
      </c>
      <c r="AB29" s="122">
        <v>42832.28</v>
      </c>
      <c r="AC29" s="122">
        <v>27645.83</v>
      </c>
      <c r="AF29" s="98">
        <f t="shared" si="1"/>
        <v>536646.75</v>
      </c>
      <c r="AG29" s="106">
        <f t="shared" si="2"/>
        <v>0</v>
      </c>
      <c r="AH29" s="26">
        <f t="shared" si="3"/>
        <v>536646.75</v>
      </c>
      <c r="AI29" s="27">
        <f t="shared" si="4"/>
        <v>295529.19</v>
      </c>
      <c r="AJ29" s="19">
        <f t="shared" si="5"/>
        <v>263905.11</v>
      </c>
      <c r="AK29" s="32">
        <f t="shared" si="6"/>
        <v>31624.080000000016</v>
      </c>
    </row>
    <row r="30" spans="1:37" x14ac:dyDescent="0.2">
      <c r="A30" s="1" t="s">
        <v>428</v>
      </c>
      <c r="B30" s="1" t="s">
        <v>429</v>
      </c>
      <c r="C30" s="88">
        <v>3169</v>
      </c>
      <c r="D30" s="88" t="s">
        <v>1045</v>
      </c>
      <c r="E30" s="56" t="s">
        <v>1961</v>
      </c>
      <c r="F30" s="121">
        <v>157869.04999999999</v>
      </c>
      <c r="G30" s="121">
        <v>403170.13</v>
      </c>
      <c r="H30" s="121">
        <v>49165.74</v>
      </c>
      <c r="J30" s="56">
        <v>2564307</v>
      </c>
      <c r="K30" s="56">
        <v>287979.06</v>
      </c>
      <c r="S30" s="56">
        <v>225942.27</v>
      </c>
      <c r="T30" s="98">
        <v>235344.6</v>
      </c>
      <c r="W30" s="98">
        <v>163103.5</v>
      </c>
      <c r="Y30" s="122">
        <v>206430.5</v>
      </c>
      <c r="AB30" s="122">
        <v>76856.61</v>
      </c>
      <c r="AC30" s="122">
        <v>24249.24</v>
      </c>
      <c r="AF30" s="98">
        <f t="shared" si="1"/>
        <v>610204.91999999993</v>
      </c>
      <c r="AG30" s="106">
        <f t="shared" si="2"/>
        <v>0</v>
      </c>
      <c r="AH30" s="26">
        <f t="shared" si="3"/>
        <v>610204.91999999993</v>
      </c>
      <c r="AI30" s="27">
        <f t="shared" si="4"/>
        <v>398448.1</v>
      </c>
      <c r="AJ30" s="19">
        <f t="shared" si="5"/>
        <v>307536.34999999998</v>
      </c>
      <c r="AK30" s="32">
        <f t="shared" si="6"/>
        <v>90911.75</v>
      </c>
    </row>
    <row r="31" spans="1:37" x14ac:dyDescent="0.2">
      <c r="A31" s="1" t="s">
        <v>428</v>
      </c>
      <c r="B31" s="1" t="s">
        <v>429</v>
      </c>
      <c r="C31" s="88">
        <v>7059</v>
      </c>
      <c r="D31" s="88" t="s">
        <v>1046</v>
      </c>
      <c r="E31" s="56" t="s">
        <v>1962</v>
      </c>
      <c r="F31" s="121">
        <v>903409.95</v>
      </c>
      <c r="G31" s="121">
        <v>291842</v>
      </c>
      <c r="H31" s="121">
        <v>10779.27</v>
      </c>
      <c r="J31" s="56">
        <v>932500.68</v>
      </c>
      <c r="K31" s="56">
        <v>401517.71</v>
      </c>
      <c r="S31" s="56">
        <v>519805.36</v>
      </c>
      <c r="T31" s="98">
        <v>94112.16</v>
      </c>
      <c r="W31" s="98">
        <v>110124</v>
      </c>
      <c r="Y31" s="122">
        <v>179234</v>
      </c>
      <c r="AB31" s="122">
        <v>64730.29</v>
      </c>
      <c r="AC31" s="122">
        <v>15423.9</v>
      </c>
      <c r="AF31" s="98">
        <f t="shared" si="1"/>
        <v>1206031.22</v>
      </c>
      <c r="AG31" s="106">
        <f t="shared" si="2"/>
        <v>0</v>
      </c>
      <c r="AH31" s="26">
        <f t="shared" si="3"/>
        <v>1206031.22</v>
      </c>
      <c r="AI31" s="27">
        <f t="shared" si="4"/>
        <v>204236.16</v>
      </c>
      <c r="AJ31" s="19">
        <f t="shared" si="5"/>
        <v>259388.19</v>
      </c>
      <c r="AK31" s="32">
        <f t="shared" si="6"/>
        <v>-55152.03</v>
      </c>
    </row>
    <row r="32" spans="1:37" x14ac:dyDescent="0.2">
      <c r="A32" s="1" t="s">
        <v>428</v>
      </c>
      <c r="B32" s="1" t="s">
        <v>429</v>
      </c>
      <c r="C32" s="88">
        <v>4668</v>
      </c>
      <c r="D32" s="88" t="s">
        <v>1047</v>
      </c>
      <c r="E32" s="56" t="s">
        <v>1963</v>
      </c>
      <c r="F32" s="121">
        <v>679789.2</v>
      </c>
      <c r="G32" s="121">
        <v>243145.9</v>
      </c>
      <c r="H32" s="121">
        <v>45195.83</v>
      </c>
      <c r="J32" s="56">
        <v>2391735.5499999998</v>
      </c>
      <c r="K32" s="56">
        <v>1165490.33</v>
      </c>
      <c r="S32" s="56">
        <v>164243.42000000001</v>
      </c>
      <c r="T32" s="98">
        <v>159052.24</v>
      </c>
      <c r="W32" s="98">
        <v>153877.5</v>
      </c>
      <c r="Y32" s="122">
        <v>194512.5</v>
      </c>
      <c r="AB32" s="122">
        <v>45459.62</v>
      </c>
      <c r="AC32" s="122">
        <v>36047.5</v>
      </c>
      <c r="AF32" s="98">
        <f t="shared" si="1"/>
        <v>968130.92999999993</v>
      </c>
      <c r="AG32" s="106">
        <f t="shared" si="2"/>
        <v>0</v>
      </c>
      <c r="AH32" s="26">
        <f t="shared" si="3"/>
        <v>968130.92999999993</v>
      </c>
      <c r="AI32" s="27">
        <f t="shared" si="4"/>
        <v>312929.74</v>
      </c>
      <c r="AJ32" s="19">
        <f t="shared" si="5"/>
        <v>276019.62</v>
      </c>
      <c r="AK32" s="32">
        <f t="shared" si="6"/>
        <v>36910.119999999995</v>
      </c>
    </row>
    <row r="33" spans="1:37" x14ac:dyDescent="0.2">
      <c r="A33" s="1" t="s">
        <v>428</v>
      </c>
      <c r="B33" s="1" t="s">
        <v>429</v>
      </c>
      <c r="C33" s="88">
        <v>5951</v>
      </c>
      <c r="D33" s="88" t="s">
        <v>1048</v>
      </c>
      <c r="E33" s="56" t="s">
        <v>1964</v>
      </c>
      <c r="F33" s="121">
        <v>184152.82</v>
      </c>
      <c r="G33" s="121">
        <v>122988</v>
      </c>
      <c r="H33" s="121">
        <v>1094.19</v>
      </c>
      <c r="J33" s="56">
        <v>611669.31999999995</v>
      </c>
      <c r="K33" s="56">
        <v>425641.97</v>
      </c>
      <c r="M33" s="273">
        <v>0</v>
      </c>
      <c r="S33" s="56">
        <v>3631737.05</v>
      </c>
      <c r="T33" s="98">
        <v>56321.84</v>
      </c>
      <c r="W33" s="98">
        <v>201403</v>
      </c>
      <c r="Y33" s="122">
        <v>256943</v>
      </c>
      <c r="AB33" s="122">
        <v>77207.850000000006</v>
      </c>
      <c r="AC33" s="122">
        <v>25970.16</v>
      </c>
      <c r="AF33" s="98">
        <f t="shared" si="1"/>
        <v>308235.01</v>
      </c>
      <c r="AG33" s="106">
        <f t="shared" si="2"/>
        <v>0</v>
      </c>
      <c r="AH33" s="26">
        <f t="shared" si="3"/>
        <v>308235.01</v>
      </c>
      <c r="AI33" s="27">
        <f t="shared" si="4"/>
        <v>257724.84</v>
      </c>
      <c r="AJ33" s="19">
        <f t="shared" si="5"/>
        <v>360121.00999999995</v>
      </c>
      <c r="AK33" s="32">
        <f t="shared" si="6"/>
        <v>-102396.16999999995</v>
      </c>
    </row>
    <row r="34" spans="1:37" x14ac:dyDescent="0.2">
      <c r="A34" s="1" t="s">
        <v>428</v>
      </c>
      <c r="B34" s="1" t="s">
        <v>429</v>
      </c>
      <c r="C34" s="88">
        <v>4528</v>
      </c>
      <c r="D34" s="88" t="s">
        <v>1049</v>
      </c>
      <c r="E34" s="56" t="s">
        <v>1965</v>
      </c>
      <c r="F34" s="121">
        <v>671929.21</v>
      </c>
      <c r="G34" s="121">
        <v>143623.29999999999</v>
      </c>
      <c r="H34" s="121">
        <v>78999.69</v>
      </c>
      <c r="J34" s="56">
        <v>339650.65</v>
      </c>
      <c r="K34" s="56">
        <v>463994.17</v>
      </c>
      <c r="M34" s="273">
        <v>0</v>
      </c>
      <c r="S34" s="56">
        <v>669957.9</v>
      </c>
      <c r="T34" s="98">
        <v>137988.47</v>
      </c>
      <c r="W34" s="98">
        <v>156862</v>
      </c>
      <c r="Y34" s="122">
        <v>218577</v>
      </c>
      <c r="AB34" s="122">
        <v>69567.47</v>
      </c>
      <c r="AC34" s="122">
        <v>19696.150000000001</v>
      </c>
      <c r="AF34" s="98">
        <f t="shared" si="1"/>
        <v>894552.2</v>
      </c>
      <c r="AG34" s="106">
        <f t="shared" si="2"/>
        <v>0</v>
      </c>
      <c r="AH34" s="26">
        <f t="shared" si="3"/>
        <v>894552.2</v>
      </c>
      <c r="AI34" s="27">
        <f t="shared" si="4"/>
        <v>294850.46999999997</v>
      </c>
      <c r="AJ34" s="19">
        <f t="shared" si="5"/>
        <v>307840.62</v>
      </c>
      <c r="AK34" s="32">
        <f t="shared" si="6"/>
        <v>-12990.150000000023</v>
      </c>
    </row>
    <row r="35" spans="1:37" x14ac:dyDescent="0.2">
      <c r="A35" s="1" t="s">
        <v>428</v>
      </c>
      <c r="B35" s="1" t="s">
        <v>429</v>
      </c>
      <c r="C35" s="88">
        <v>5805</v>
      </c>
      <c r="D35" s="88" t="s">
        <v>1050</v>
      </c>
      <c r="E35" s="56" t="s">
        <v>1966</v>
      </c>
      <c r="F35" s="121">
        <v>910892.25</v>
      </c>
      <c r="G35" s="121">
        <v>164474.37</v>
      </c>
      <c r="H35" s="121">
        <v>10637.92</v>
      </c>
      <c r="J35" s="56">
        <v>667733.34</v>
      </c>
      <c r="K35" s="56">
        <v>239020.33</v>
      </c>
      <c r="O35" s="273">
        <v>0</v>
      </c>
      <c r="S35" s="56">
        <v>2501284.2200000002</v>
      </c>
      <c r="T35" s="98">
        <v>143767.28</v>
      </c>
      <c r="W35" s="98">
        <v>123475.5</v>
      </c>
      <c r="Y35" s="122">
        <v>168682.5</v>
      </c>
      <c r="AB35" s="122">
        <v>54142.66</v>
      </c>
      <c r="AC35" s="122">
        <v>42374.65</v>
      </c>
      <c r="AF35" s="98">
        <f t="shared" si="1"/>
        <v>1086004.54</v>
      </c>
      <c r="AG35" s="106">
        <f t="shared" si="2"/>
        <v>0</v>
      </c>
      <c r="AH35" s="26">
        <f t="shared" si="3"/>
        <v>1086004.54</v>
      </c>
      <c r="AI35" s="27">
        <f t="shared" si="4"/>
        <v>267242.78000000003</v>
      </c>
      <c r="AJ35" s="19">
        <f t="shared" si="5"/>
        <v>265199.81</v>
      </c>
      <c r="AK35" s="32">
        <f t="shared" si="6"/>
        <v>2042.9700000000303</v>
      </c>
    </row>
    <row r="36" spans="1:37" x14ac:dyDescent="0.2">
      <c r="A36" s="1" t="s">
        <v>428</v>
      </c>
      <c r="B36" s="1" t="s">
        <v>429</v>
      </c>
      <c r="C36" s="88">
        <v>3290</v>
      </c>
      <c r="D36" s="88" t="s">
        <v>1051</v>
      </c>
      <c r="E36" s="56" t="s">
        <v>1967</v>
      </c>
      <c r="F36" s="121">
        <v>67134.039999999994</v>
      </c>
      <c r="G36" s="121">
        <v>62925.599999999999</v>
      </c>
      <c r="H36" s="121">
        <v>0</v>
      </c>
      <c r="J36" s="56">
        <v>467035.06</v>
      </c>
      <c r="K36" s="56">
        <v>1246256.3999999999</v>
      </c>
      <c r="M36" s="273">
        <v>0</v>
      </c>
      <c r="O36" s="273">
        <v>0</v>
      </c>
      <c r="S36" s="56">
        <v>1692932.58</v>
      </c>
      <c r="T36" s="98">
        <v>105712.01</v>
      </c>
      <c r="V36" s="98">
        <v>765.28</v>
      </c>
      <c r="W36" s="98">
        <v>140814.5</v>
      </c>
      <c r="Y36" s="122">
        <v>198004.5</v>
      </c>
      <c r="AB36" s="122">
        <v>34853.199999999997</v>
      </c>
      <c r="AC36" s="122">
        <v>6084.69</v>
      </c>
      <c r="AF36" s="98">
        <f t="shared" si="1"/>
        <v>130059.63999999998</v>
      </c>
      <c r="AG36" s="106">
        <f t="shared" si="2"/>
        <v>0</v>
      </c>
      <c r="AH36" s="26">
        <f t="shared" si="3"/>
        <v>130059.63999999998</v>
      </c>
      <c r="AI36" s="27">
        <f t="shared" si="4"/>
        <v>247291.78999999998</v>
      </c>
      <c r="AJ36" s="19">
        <f t="shared" si="5"/>
        <v>238942.39</v>
      </c>
      <c r="AK36" s="32">
        <f t="shared" si="6"/>
        <v>8349.3999999999651</v>
      </c>
    </row>
    <row r="37" spans="1:37" x14ac:dyDescent="0.2">
      <c r="A37" s="1" t="s">
        <v>428</v>
      </c>
      <c r="B37" s="1" t="s">
        <v>429</v>
      </c>
      <c r="C37" s="88">
        <v>5014</v>
      </c>
      <c r="D37" s="88" t="s">
        <v>1052</v>
      </c>
      <c r="E37" s="56" t="s">
        <v>1968</v>
      </c>
      <c r="F37" s="121">
        <v>124047.85</v>
      </c>
      <c r="G37" s="121">
        <v>163228.87</v>
      </c>
      <c r="H37" s="121">
        <v>0</v>
      </c>
      <c r="J37" s="56">
        <v>1304486.6299999999</v>
      </c>
      <c r="K37" s="56">
        <v>186590.8</v>
      </c>
      <c r="O37" s="273">
        <v>0</v>
      </c>
      <c r="T37" s="98">
        <v>54562</v>
      </c>
      <c r="W37" s="98">
        <v>162525.5</v>
      </c>
      <c r="Y37" s="122">
        <v>162525.5</v>
      </c>
      <c r="AB37" s="122">
        <v>34661.64</v>
      </c>
      <c r="AC37" s="122">
        <v>33928.78</v>
      </c>
      <c r="AF37" s="98">
        <f t="shared" si="1"/>
        <v>287276.71999999997</v>
      </c>
      <c r="AG37" s="106">
        <f t="shared" si="2"/>
        <v>0</v>
      </c>
      <c r="AH37" s="26">
        <f t="shared" si="3"/>
        <v>287276.71999999997</v>
      </c>
      <c r="AI37" s="27">
        <f t="shared" si="4"/>
        <v>217087.5</v>
      </c>
      <c r="AJ37" s="19">
        <f t="shared" si="5"/>
        <v>231115.92</v>
      </c>
      <c r="AK37" s="32">
        <f t="shared" si="6"/>
        <v>-14028.420000000013</v>
      </c>
    </row>
    <row r="38" spans="1:37" x14ac:dyDescent="0.2">
      <c r="A38" s="1" t="s">
        <v>428</v>
      </c>
      <c r="B38" s="1" t="s">
        <v>429</v>
      </c>
      <c r="C38" s="88">
        <v>4611</v>
      </c>
      <c r="D38" s="88" t="s">
        <v>1053</v>
      </c>
      <c r="E38" s="56" t="s">
        <v>1969</v>
      </c>
      <c r="F38" s="121">
        <v>357053.16</v>
      </c>
      <c r="G38" s="121">
        <v>195769.2</v>
      </c>
      <c r="H38" s="121">
        <v>762</v>
      </c>
      <c r="J38" s="56">
        <v>1243005.02</v>
      </c>
      <c r="K38" s="56">
        <v>478410.51</v>
      </c>
      <c r="M38" s="273">
        <v>0</v>
      </c>
      <c r="T38" s="98">
        <v>37749.18</v>
      </c>
      <c r="W38" s="98">
        <v>189307</v>
      </c>
      <c r="Y38" s="122">
        <v>243709</v>
      </c>
      <c r="AB38" s="122">
        <v>43649.22</v>
      </c>
      <c r="AC38" s="122">
        <v>17335.54</v>
      </c>
      <c r="AF38" s="98">
        <f t="shared" si="1"/>
        <v>553584.36</v>
      </c>
      <c r="AG38" s="106">
        <f t="shared" si="2"/>
        <v>0</v>
      </c>
      <c r="AH38" s="26">
        <f t="shared" si="3"/>
        <v>553584.36</v>
      </c>
      <c r="AI38" s="27">
        <f t="shared" si="4"/>
        <v>227056.18</v>
      </c>
      <c r="AJ38" s="19">
        <f t="shared" si="5"/>
        <v>304693.75999999995</v>
      </c>
      <c r="AK38" s="32">
        <f t="shared" si="6"/>
        <v>-77637.579999999958</v>
      </c>
    </row>
    <row r="39" spans="1:37" x14ac:dyDescent="0.2">
      <c r="A39" s="1" t="s">
        <v>432</v>
      </c>
      <c r="B39" s="1" t="s">
        <v>433</v>
      </c>
      <c r="C39" s="88">
        <v>2051</v>
      </c>
      <c r="D39" s="88" t="s">
        <v>1054</v>
      </c>
      <c r="E39" s="56" t="s">
        <v>1970</v>
      </c>
      <c r="F39" s="121">
        <v>636085.32999999996</v>
      </c>
      <c r="G39" s="121">
        <v>0</v>
      </c>
      <c r="H39" s="121">
        <v>92059.55</v>
      </c>
      <c r="J39" s="56">
        <v>579791.74</v>
      </c>
      <c r="K39" s="56">
        <v>78463.41</v>
      </c>
      <c r="L39" s="273">
        <v>14376</v>
      </c>
      <c r="M39" s="273">
        <v>7000</v>
      </c>
      <c r="O39" s="273">
        <v>524393.31999999995</v>
      </c>
      <c r="P39" s="56">
        <v>59585.63</v>
      </c>
      <c r="R39" s="56">
        <v>-1012705.09</v>
      </c>
      <c r="S39" s="56">
        <v>1814650.86</v>
      </c>
      <c r="T39" s="98">
        <v>69895.429999999993</v>
      </c>
      <c r="U39" s="98">
        <v>411.5</v>
      </c>
      <c r="W39" s="98">
        <v>0</v>
      </c>
      <c r="Y39" s="122">
        <v>25170</v>
      </c>
      <c r="AB39" s="122">
        <v>45395.17</v>
      </c>
      <c r="AC39" s="122">
        <v>11958.92</v>
      </c>
      <c r="AF39" s="98">
        <f t="shared" si="1"/>
        <v>728144.88</v>
      </c>
      <c r="AG39" s="106">
        <f t="shared" si="2"/>
        <v>545769.31999999995</v>
      </c>
      <c r="AH39" s="26">
        <f t="shared" si="3"/>
        <v>182375.56000000006</v>
      </c>
      <c r="AI39" s="27">
        <f t="shared" si="4"/>
        <v>70306.929999999993</v>
      </c>
      <c r="AJ39" s="19">
        <f t="shared" si="5"/>
        <v>82524.09</v>
      </c>
      <c r="AK39" s="32">
        <f t="shared" si="6"/>
        <v>-12217.160000000003</v>
      </c>
    </row>
    <row r="40" spans="1:37" x14ac:dyDescent="0.2">
      <c r="A40" s="1" t="s">
        <v>432</v>
      </c>
      <c r="B40" s="1" t="s">
        <v>433</v>
      </c>
      <c r="C40" s="88">
        <v>1787</v>
      </c>
      <c r="D40" s="88" t="s">
        <v>1055</v>
      </c>
      <c r="E40" s="56" t="s">
        <v>1971</v>
      </c>
      <c r="F40" s="121">
        <v>169350.84</v>
      </c>
      <c r="G40" s="121">
        <v>0</v>
      </c>
      <c r="H40" s="121">
        <v>62227</v>
      </c>
      <c r="J40" s="56">
        <v>1637701.71</v>
      </c>
      <c r="K40" s="56">
        <v>269373.03999999998</v>
      </c>
      <c r="L40" s="273">
        <v>5014.83</v>
      </c>
      <c r="M40" s="273">
        <v>8625</v>
      </c>
      <c r="O40" s="273">
        <v>190293</v>
      </c>
      <c r="P40" s="56">
        <v>0</v>
      </c>
      <c r="R40" s="56">
        <v>-41500</v>
      </c>
      <c r="S40" s="56">
        <v>1633793.05</v>
      </c>
      <c r="T40" s="98">
        <v>87671.7</v>
      </c>
      <c r="U40" s="98">
        <v>0</v>
      </c>
      <c r="W40" s="98">
        <v>187443</v>
      </c>
      <c r="X40" s="98">
        <v>13000</v>
      </c>
      <c r="Y40" s="122">
        <v>223893</v>
      </c>
      <c r="AB40" s="122">
        <v>64698.54</v>
      </c>
      <c r="AC40" s="122">
        <v>26418.3</v>
      </c>
      <c r="AF40" s="98">
        <f t="shared" si="1"/>
        <v>231577.84</v>
      </c>
      <c r="AG40" s="106">
        <f t="shared" si="2"/>
        <v>203932.83</v>
      </c>
      <c r="AH40" s="26">
        <f t="shared" si="3"/>
        <v>27645.010000000009</v>
      </c>
      <c r="AI40" s="27">
        <f t="shared" si="4"/>
        <v>288114.7</v>
      </c>
      <c r="AJ40" s="19">
        <f t="shared" si="5"/>
        <v>315009.83999999997</v>
      </c>
      <c r="AK40" s="32">
        <f t="shared" si="6"/>
        <v>-26895.139999999956</v>
      </c>
    </row>
    <row r="41" spans="1:37" x14ac:dyDescent="0.2">
      <c r="A41" s="1" t="s">
        <v>432</v>
      </c>
      <c r="B41" s="1" t="s">
        <v>433</v>
      </c>
      <c r="C41" s="88">
        <v>2904</v>
      </c>
      <c r="D41" s="88" t="s">
        <v>1056</v>
      </c>
      <c r="E41" s="56" t="s">
        <v>1972</v>
      </c>
      <c r="F41" s="121">
        <v>667797.99</v>
      </c>
      <c r="G41" s="121">
        <v>0</v>
      </c>
      <c r="H41" s="121">
        <v>50430</v>
      </c>
      <c r="J41" s="56">
        <v>1182375.33</v>
      </c>
      <c r="K41" s="56">
        <v>460318.65</v>
      </c>
      <c r="L41" s="273">
        <v>2951</v>
      </c>
      <c r="M41" s="273">
        <v>7700</v>
      </c>
      <c r="R41" s="56">
        <v>-166</v>
      </c>
      <c r="S41" s="56">
        <v>174893.33</v>
      </c>
      <c r="T41" s="98">
        <v>84532.800000000003</v>
      </c>
      <c r="W41" s="98">
        <v>155568</v>
      </c>
      <c r="X41" s="98">
        <v>3000</v>
      </c>
      <c r="Y41" s="122">
        <v>182248</v>
      </c>
      <c r="AB41" s="122">
        <v>58719.57</v>
      </c>
      <c r="AC41" s="122">
        <v>31438.81</v>
      </c>
      <c r="AF41" s="98">
        <f t="shared" si="1"/>
        <v>718227.99</v>
      </c>
      <c r="AG41" s="106">
        <f t="shared" si="2"/>
        <v>10651</v>
      </c>
      <c r="AH41" s="26">
        <f t="shared" si="3"/>
        <v>707576.99</v>
      </c>
      <c r="AI41" s="27">
        <f t="shared" si="4"/>
        <v>243100.79999999999</v>
      </c>
      <c r="AJ41" s="19">
        <f t="shared" si="5"/>
        <v>272406.38</v>
      </c>
      <c r="AK41" s="32">
        <f t="shared" si="6"/>
        <v>-29305.580000000016</v>
      </c>
    </row>
    <row r="42" spans="1:37" x14ac:dyDescent="0.2">
      <c r="A42" s="1" t="s">
        <v>432</v>
      </c>
      <c r="B42" s="1" t="s">
        <v>433</v>
      </c>
      <c r="C42" s="88">
        <v>3978</v>
      </c>
      <c r="D42" s="88" t="s">
        <v>1057</v>
      </c>
      <c r="E42" s="56" t="s">
        <v>1973</v>
      </c>
      <c r="F42" s="121">
        <v>1249374.48</v>
      </c>
      <c r="G42" s="121">
        <v>0</v>
      </c>
      <c r="H42" s="121">
        <v>93083.22</v>
      </c>
      <c r="J42" s="56">
        <v>1506635.02</v>
      </c>
      <c r="K42" s="56">
        <v>352416.18</v>
      </c>
      <c r="L42" s="273">
        <v>34357.82</v>
      </c>
      <c r="M42" s="273">
        <v>6500</v>
      </c>
      <c r="O42" s="273">
        <v>1176835</v>
      </c>
      <c r="P42" s="56">
        <v>51948.21</v>
      </c>
      <c r="R42" s="56">
        <v>-129105</v>
      </c>
      <c r="S42" s="56">
        <v>1781475.04</v>
      </c>
      <c r="T42" s="98">
        <v>223807.94</v>
      </c>
      <c r="V42" s="98">
        <v>0</v>
      </c>
      <c r="W42" s="98">
        <v>225422.5</v>
      </c>
      <c r="X42" s="98">
        <v>6000</v>
      </c>
      <c r="Y42" s="122">
        <v>264012.5</v>
      </c>
      <c r="AB42" s="122">
        <v>106506.44</v>
      </c>
      <c r="AC42" s="122">
        <v>35198.14</v>
      </c>
      <c r="AF42" s="98">
        <f t="shared" si="1"/>
        <v>1342457.7</v>
      </c>
      <c r="AG42" s="106">
        <f t="shared" si="2"/>
        <v>1217692.82</v>
      </c>
      <c r="AH42" s="26">
        <f t="shared" si="3"/>
        <v>124764.87999999989</v>
      </c>
      <c r="AI42" s="27">
        <f t="shared" si="4"/>
        <v>455230.44</v>
      </c>
      <c r="AJ42" s="19">
        <f t="shared" si="5"/>
        <v>405717.08</v>
      </c>
      <c r="AK42" s="32">
        <f t="shared" si="6"/>
        <v>49513.359999999986</v>
      </c>
    </row>
    <row r="43" spans="1:37" x14ac:dyDescent="0.2">
      <c r="A43" s="1" t="s">
        <v>432</v>
      </c>
      <c r="B43" s="1" t="s">
        <v>433</v>
      </c>
      <c r="C43" s="88">
        <v>3763</v>
      </c>
      <c r="D43" s="88" t="s">
        <v>1058</v>
      </c>
      <c r="E43" s="56" t="s">
        <v>1974</v>
      </c>
      <c r="F43" s="121">
        <v>514271.52</v>
      </c>
      <c r="G43" s="121">
        <v>0</v>
      </c>
      <c r="H43" s="121">
        <v>63422.48</v>
      </c>
      <c r="J43" s="56">
        <v>459032.13</v>
      </c>
      <c r="K43" s="56">
        <v>210386.31</v>
      </c>
      <c r="L43" s="273">
        <v>7759</v>
      </c>
      <c r="M43" s="273">
        <v>7000</v>
      </c>
      <c r="O43" s="273">
        <v>289.87</v>
      </c>
      <c r="R43" s="56">
        <v>-455580.38</v>
      </c>
      <c r="S43" s="56">
        <v>1769380.27</v>
      </c>
      <c r="T43" s="98">
        <v>147376.79999999999</v>
      </c>
      <c r="W43" s="98">
        <v>228001</v>
      </c>
      <c r="X43" s="98">
        <v>9000</v>
      </c>
      <c r="Y43" s="122">
        <v>272391</v>
      </c>
      <c r="AB43" s="122">
        <v>128879.05</v>
      </c>
      <c r="AC43" s="122">
        <v>19969.2</v>
      </c>
      <c r="AF43" s="98">
        <f t="shared" si="1"/>
        <v>577694</v>
      </c>
      <c r="AG43" s="106">
        <f t="shared" si="2"/>
        <v>15048.87</v>
      </c>
      <c r="AH43" s="26">
        <f t="shared" si="3"/>
        <v>562645.13</v>
      </c>
      <c r="AI43" s="27">
        <f t="shared" si="4"/>
        <v>384377.8</v>
      </c>
      <c r="AJ43" s="19">
        <f t="shared" si="5"/>
        <v>421239.25</v>
      </c>
      <c r="AK43" s="32">
        <f t="shared" si="6"/>
        <v>-36861.450000000012</v>
      </c>
    </row>
    <row r="44" spans="1:37" x14ac:dyDescent="0.2">
      <c r="A44" s="1" t="s">
        <v>432</v>
      </c>
      <c r="B44" s="1" t="s">
        <v>433</v>
      </c>
      <c r="C44" s="88">
        <v>973</v>
      </c>
      <c r="D44" s="88" t="s">
        <v>1059</v>
      </c>
      <c r="E44" s="56" t="s">
        <v>1975</v>
      </c>
      <c r="F44" s="121">
        <v>141638.43</v>
      </c>
      <c r="G44" s="121">
        <v>0</v>
      </c>
      <c r="H44" s="121">
        <v>28120</v>
      </c>
      <c r="J44" s="56">
        <v>1119549.77</v>
      </c>
      <c r="K44" s="56">
        <v>177373.78</v>
      </c>
      <c r="L44" s="273">
        <v>9484</v>
      </c>
      <c r="M44" s="273">
        <v>0</v>
      </c>
      <c r="S44" s="56">
        <v>2854151.72</v>
      </c>
      <c r="T44" s="98">
        <v>42173.32</v>
      </c>
      <c r="W44" s="98">
        <v>166477</v>
      </c>
      <c r="X44" s="98">
        <v>3000</v>
      </c>
      <c r="Y44" s="122">
        <v>198977</v>
      </c>
      <c r="AB44" s="122">
        <v>21087</v>
      </c>
      <c r="AC44" s="122">
        <v>26150.36</v>
      </c>
      <c r="AF44" s="98">
        <f t="shared" si="1"/>
        <v>169758.43</v>
      </c>
      <c r="AG44" s="106">
        <f t="shared" si="2"/>
        <v>9484</v>
      </c>
      <c r="AH44" s="26">
        <f t="shared" si="3"/>
        <v>160274.43</v>
      </c>
      <c r="AI44" s="27">
        <f t="shared" si="4"/>
        <v>211650.32</v>
      </c>
      <c r="AJ44" s="19">
        <f t="shared" si="5"/>
        <v>246214.36</v>
      </c>
      <c r="AK44" s="32">
        <f t="shared" si="6"/>
        <v>-34564.039999999979</v>
      </c>
    </row>
    <row r="45" spans="1:37" x14ac:dyDescent="0.2">
      <c r="A45" s="1" t="s">
        <v>432</v>
      </c>
      <c r="B45" s="1" t="s">
        <v>433</v>
      </c>
      <c r="C45" s="88">
        <v>4069</v>
      </c>
      <c r="D45" s="88" t="s">
        <v>1060</v>
      </c>
      <c r="E45" s="56" t="s">
        <v>1976</v>
      </c>
      <c r="F45" s="121">
        <v>6325.64</v>
      </c>
      <c r="G45" s="121">
        <v>0</v>
      </c>
      <c r="H45" s="121">
        <v>52550.5</v>
      </c>
      <c r="J45" s="56">
        <v>659192.02</v>
      </c>
      <c r="K45" s="56">
        <v>141907.76999999999</v>
      </c>
      <c r="L45" s="273">
        <v>5193</v>
      </c>
      <c r="M45" s="273">
        <v>8400</v>
      </c>
      <c r="O45" s="273">
        <v>0</v>
      </c>
      <c r="S45" s="56">
        <v>1653756.5</v>
      </c>
      <c r="T45" s="98">
        <v>83479.210000000006</v>
      </c>
      <c r="W45" s="98">
        <v>0</v>
      </c>
      <c r="Y45" s="122">
        <v>59140</v>
      </c>
      <c r="AB45" s="122">
        <v>52893.89</v>
      </c>
      <c r="AC45" s="122">
        <v>20335.27</v>
      </c>
      <c r="AF45" s="98">
        <f t="shared" si="1"/>
        <v>58876.14</v>
      </c>
      <c r="AG45" s="106">
        <f t="shared" si="2"/>
        <v>13593</v>
      </c>
      <c r="AH45" s="26">
        <f t="shared" si="3"/>
        <v>45283.14</v>
      </c>
      <c r="AI45" s="27">
        <f t="shared" si="4"/>
        <v>83479.210000000006</v>
      </c>
      <c r="AJ45" s="19">
        <f t="shared" si="5"/>
        <v>132369.16</v>
      </c>
      <c r="AK45" s="32">
        <f t="shared" si="6"/>
        <v>-48889.95</v>
      </c>
    </row>
    <row r="46" spans="1:37" x14ac:dyDescent="0.2">
      <c r="A46" s="1" t="s">
        <v>432</v>
      </c>
      <c r="B46" s="1" t="s">
        <v>433</v>
      </c>
      <c r="C46" s="88">
        <v>5012</v>
      </c>
      <c r="D46" s="88" t="s">
        <v>1061</v>
      </c>
      <c r="E46" s="56" t="s">
        <v>1977</v>
      </c>
      <c r="F46" s="121">
        <v>202922.11</v>
      </c>
      <c r="G46" s="121">
        <v>156628.37</v>
      </c>
      <c r="H46" s="121">
        <v>65552.59</v>
      </c>
      <c r="J46" s="56">
        <v>838803.22</v>
      </c>
      <c r="K46" s="56">
        <v>270063.23</v>
      </c>
      <c r="L46" s="273">
        <v>14860</v>
      </c>
      <c r="M46" s="273">
        <v>8600</v>
      </c>
      <c r="O46" s="273">
        <v>53</v>
      </c>
      <c r="S46" s="56">
        <v>1474437.8</v>
      </c>
      <c r="T46" s="98">
        <v>26723.87</v>
      </c>
      <c r="W46" s="98">
        <v>104998</v>
      </c>
      <c r="X46" s="98">
        <v>6000</v>
      </c>
      <c r="Y46" s="122">
        <v>150508</v>
      </c>
      <c r="AB46" s="122">
        <v>102836.6</v>
      </c>
      <c r="AC46" s="122">
        <v>22013.41</v>
      </c>
      <c r="AF46" s="98">
        <f t="shared" si="1"/>
        <v>425103.06999999995</v>
      </c>
      <c r="AG46" s="106">
        <f t="shared" si="2"/>
        <v>23513</v>
      </c>
      <c r="AH46" s="26">
        <f t="shared" si="3"/>
        <v>401590.06999999995</v>
      </c>
      <c r="AI46" s="27">
        <f t="shared" si="4"/>
        <v>137721.87</v>
      </c>
      <c r="AJ46" s="19">
        <f t="shared" si="5"/>
        <v>275358.01</v>
      </c>
      <c r="AK46" s="32">
        <f t="shared" si="6"/>
        <v>-137636.14000000001</v>
      </c>
    </row>
    <row r="47" spans="1:37" x14ac:dyDescent="0.2">
      <c r="A47" s="1" t="s">
        <v>432</v>
      </c>
      <c r="B47" s="1" t="s">
        <v>433</v>
      </c>
      <c r="C47" s="88">
        <v>5988</v>
      </c>
      <c r="D47" s="88" t="s">
        <v>1062</v>
      </c>
      <c r="E47" s="56" t="s">
        <v>1978</v>
      </c>
      <c r="F47" s="121">
        <v>168025.17</v>
      </c>
      <c r="G47" s="121">
        <v>44106.48</v>
      </c>
      <c r="H47" s="121">
        <v>72860</v>
      </c>
      <c r="J47" s="56">
        <v>1336492.33</v>
      </c>
      <c r="K47" s="56">
        <v>253783.52</v>
      </c>
      <c r="L47" s="273">
        <v>23688.69</v>
      </c>
      <c r="M47" s="273">
        <v>10250</v>
      </c>
      <c r="O47" s="273">
        <v>1005</v>
      </c>
      <c r="S47" s="56">
        <v>2017007.85</v>
      </c>
      <c r="T47" s="98">
        <v>232339.45</v>
      </c>
      <c r="V47" s="98">
        <v>1156.6500000000001</v>
      </c>
      <c r="W47" s="98">
        <v>89348</v>
      </c>
      <c r="X47" s="98">
        <v>5000</v>
      </c>
      <c r="Y47" s="122">
        <v>156528</v>
      </c>
      <c r="AB47" s="122">
        <v>151370.84</v>
      </c>
      <c r="AC47" s="122">
        <v>24127.27</v>
      </c>
      <c r="AF47" s="98">
        <f t="shared" si="1"/>
        <v>284991.65000000002</v>
      </c>
      <c r="AG47" s="106">
        <f t="shared" si="2"/>
        <v>34943.69</v>
      </c>
      <c r="AH47" s="26">
        <f t="shared" si="3"/>
        <v>250047.96000000002</v>
      </c>
      <c r="AI47" s="27">
        <f t="shared" si="4"/>
        <v>327844.09999999998</v>
      </c>
      <c r="AJ47" s="19">
        <f t="shared" si="5"/>
        <v>332026.11</v>
      </c>
      <c r="AK47" s="32">
        <f t="shared" si="6"/>
        <v>-4182.0100000000093</v>
      </c>
    </row>
    <row r="48" spans="1:37" x14ac:dyDescent="0.2">
      <c r="A48" s="1" t="s">
        <v>432</v>
      </c>
      <c r="B48" s="1" t="s">
        <v>433</v>
      </c>
      <c r="C48" s="88">
        <v>2518</v>
      </c>
      <c r="D48" s="88" t="s">
        <v>1063</v>
      </c>
      <c r="E48" s="56" t="s">
        <v>1979</v>
      </c>
      <c r="F48" s="121">
        <v>42031.18</v>
      </c>
      <c r="G48" s="121">
        <v>0</v>
      </c>
      <c r="H48" s="121">
        <v>31110</v>
      </c>
      <c r="J48" s="56">
        <v>1363654.69</v>
      </c>
      <c r="K48" s="56">
        <v>166121.17000000001</v>
      </c>
      <c r="L48" s="273">
        <v>198</v>
      </c>
      <c r="M48" s="273">
        <v>6500</v>
      </c>
      <c r="S48" s="56">
        <v>216270.07999999999</v>
      </c>
      <c r="T48" s="98">
        <v>55197.46</v>
      </c>
      <c r="V48" s="98">
        <v>532.72</v>
      </c>
      <c r="W48" s="98">
        <v>135276</v>
      </c>
      <c r="X48" s="98">
        <v>30000</v>
      </c>
      <c r="Y48" s="122">
        <v>194796</v>
      </c>
      <c r="AB48" s="122">
        <v>39741.51</v>
      </c>
      <c r="AC48" s="122">
        <v>21699.74</v>
      </c>
      <c r="AF48" s="98">
        <f t="shared" si="1"/>
        <v>73141.179999999993</v>
      </c>
      <c r="AG48" s="106">
        <f t="shared" si="2"/>
        <v>6698</v>
      </c>
      <c r="AH48" s="26">
        <f t="shared" si="3"/>
        <v>66443.179999999993</v>
      </c>
      <c r="AI48" s="27">
        <f t="shared" si="4"/>
        <v>221006.18</v>
      </c>
      <c r="AJ48" s="19">
        <f t="shared" si="5"/>
        <v>256237.25</v>
      </c>
      <c r="AK48" s="32">
        <f t="shared" si="6"/>
        <v>-35231.070000000007</v>
      </c>
    </row>
    <row r="49" spans="1:37" x14ac:dyDescent="0.2">
      <c r="A49" s="1" t="s">
        <v>432</v>
      </c>
      <c r="B49" s="1" t="s">
        <v>433</v>
      </c>
      <c r="C49" s="88">
        <v>5747</v>
      </c>
      <c r="D49" s="88" t="s">
        <v>1064</v>
      </c>
      <c r="E49" s="56" t="s">
        <v>1980</v>
      </c>
      <c r="F49" s="121">
        <v>184032.4</v>
      </c>
      <c r="G49" s="121">
        <v>0</v>
      </c>
      <c r="H49" s="121">
        <v>96271</v>
      </c>
      <c r="J49" s="56">
        <v>1482718.19</v>
      </c>
      <c r="K49" s="56">
        <v>269359.13</v>
      </c>
      <c r="L49" s="273">
        <v>8172</v>
      </c>
      <c r="M49" s="273">
        <v>43800</v>
      </c>
      <c r="P49" s="56">
        <v>286416.73</v>
      </c>
      <c r="R49" s="56">
        <v>-1086.48</v>
      </c>
      <c r="S49" s="56">
        <v>2076002.99</v>
      </c>
      <c r="T49" s="98">
        <v>180768.18</v>
      </c>
      <c r="V49" s="98">
        <v>0</v>
      </c>
      <c r="W49" s="98">
        <v>188690.5</v>
      </c>
      <c r="X49" s="98">
        <v>9000</v>
      </c>
      <c r="Y49" s="122">
        <v>283120.5</v>
      </c>
      <c r="AB49" s="122">
        <v>76711.460000000006</v>
      </c>
      <c r="AC49" s="122">
        <v>28559.88</v>
      </c>
      <c r="AF49" s="98">
        <f t="shared" si="1"/>
        <v>280303.40000000002</v>
      </c>
      <c r="AG49" s="106">
        <f t="shared" si="2"/>
        <v>51972</v>
      </c>
      <c r="AH49" s="26">
        <f t="shared" si="3"/>
        <v>228331.40000000002</v>
      </c>
      <c r="AI49" s="27">
        <f t="shared" si="4"/>
        <v>378458.68</v>
      </c>
      <c r="AJ49" s="19">
        <f t="shared" si="5"/>
        <v>388391.84</v>
      </c>
      <c r="AK49" s="32">
        <f t="shared" si="6"/>
        <v>-9933.1600000000326</v>
      </c>
    </row>
    <row r="50" spans="1:37" x14ac:dyDescent="0.2">
      <c r="A50" s="1" t="s">
        <v>432</v>
      </c>
      <c r="B50" s="1" t="s">
        <v>433</v>
      </c>
      <c r="C50" s="88">
        <v>3454</v>
      </c>
      <c r="D50" s="88" t="s">
        <v>1065</v>
      </c>
      <c r="E50" s="56" t="s">
        <v>1981</v>
      </c>
      <c r="F50" s="121">
        <v>17275.439999999999</v>
      </c>
      <c r="G50" s="121">
        <v>0</v>
      </c>
      <c r="H50" s="121">
        <v>54551.32</v>
      </c>
      <c r="J50" s="56">
        <v>1059349.3999999999</v>
      </c>
      <c r="K50" s="56">
        <v>177469.06</v>
      </c>
      <c r="L50" s="273">
        <v>2889</v>
      </c>
      <c r="M50" s="273">
        <v>7800</v>
      </c>
      <c r="O50" s="273">
        <v>109.07</v>
      </c>
      <c r="S50" s="56">
        <v>2700044.99</v>
      </c>
      <c r="T50" s="98">
        <v>91092.51</v>
      </c>
      <c r="V50" s="98">
        <v>0</v>
      </c>
      <c r="W50" s="98">
        <v>85456</v>
      </c>
      <c r="X50" s="98">
        <v>6000</v>
      </c>
      <c r="Y50" s="122">
        <v>91456</v>
      </c>
      <c r="AB50" s="122">
        <v>59538.55</v>
      </c>
      <c r="AC50" s="122">
        <v>32405.19</v>
      </c>
      <c r="AF50" s="98">
        <f t="shared" si="1"/>
        <v>71826.759999999995</v>
      </c>
      <c r="AG50" s="106">
        <f t="shared" si="2"/>
        <v>10798.07</v>
      </c>
      <c r="AH50" s="26">
        <f t="shared" si="3"/>
        <v>61028.689999999995</v>
      </c>
      <c r="AI50" s="27">
        <f t="shared" si="4"/>
        <v>182548.51</v>
      </c>
      <c r="AJ50" s="19">
        <f t="shared" si="5"/>
        <v>183399.74</v>
      </c>
      <c r="AK50" s="32">
        <f t="shared" si="6"/>
        <v>-851.22999999998137</v>
      </c>
    </row>
    <row r="51" spans="1:37" x14ac:dyDescent="0.2">
      <c r="A51" s="1" t="s">
        <v>432</v>
      </c>
      <c r="B51" s="1" t="s">
        <v>433</v>
      </c>
      <c r="C51" s="88">
        <v>3787</v>
      </c>
      <c r="D51" s="88" t="s">
        <v>1066</v>
      </c>
      <c r="E51" s="56" t="s">
        <v>1982</v>
      </c>
      <c r="F51" s="121">
        <v>117540.6</v>
      </c>
      <c r="G51" s="121">
        <v>0</v>
      </c>
      <c r="H51" s="121">
        <v>37130</v>
      </c>
      <c r="J51" s="56">
        <v>844755.3</v>
      </c>
      <c r="K51" s="56">
        <v>137790.76999999999</v>
      </c>
      <c r="L51" s="273">
        <v>2728</v>
      </c>
      <c r="M51" s="273">
        <v>7000</v>
      </c>
      <c r="O51" s="273">
        <v>597.05999999999995</v>
      </c>
      <c r="P51" s="56">
        <v>54900.11</v>
      </c>
      <c r="R51" s="56">
        <v>-483058.41</v>
      </c>
      <c r="S51" s="56">
        <v>1671717.03</v>
      </c>
      <c r="T51" s="98">
        <v>95956.91</v>
      </c>
      <c r="U51" s="98">
        <v>338.88</v>
      </c>
      <c r="V51" s="98">
        <v>0</v>
      </c>
      <c r="W51" s="98">
        <v>57750</v>
      </c>
      <c r="X51" s="98">
        <v>2000</v>
      </c>
      <c r="Y51" s="122">
        <v>111370</v>
      </c>
      <c r="AB51" s="122">
        <v>116654.27</v>
      </c>
      <c r="AC51" s="122">
        <v>23023.84</v>
      </c>
      <c r="AF51" s="98">
        <f t="shared" si="1"/>
        <v>154670.6</v>
      </c>
      <c r="AG51" s="106">
        <f t="shared" si="2"/>
        <v>10325.06</v>
      </c>
      <c r="AH51" s="26">
        <f t="shared" si="3"/>
        <v>144345.54</v>
      </c>
      <c r="AI51" s="27">
        <f t="shared" si="4"/>
        <v>156045.79</v>
      </c>
      <c r="AJ51" s="19">
        <f t="shared" si="5"/>
        <v>251048.11000000002</v>
      </c>
      <c r="AK51" s="32">
        <f t="shared" si="6"/>
        <v>-95002.32</v>
      </c>
    </row>
    <row r="52" spans="1:37" x14ac:dyDescent="0.2">
      <c r="A52" s="1" t="s">
        <v>432</v>
      </c>
      <c r="B52" s="1" t="s">
        <v>433</v>
      </c>
      <c r="C52" s="88">
        <v>4306</v>
      </c>
      <c r="D52" s="88" t="s">
        <v>1067</v>
      </c>
      <c r="E52" s="56" t="s">
        <v>1983</v>
      </c>
      <c r="F52" s="121">
        <v>43781.62</v>
      </c>
      <c r="G52" s="121">
        <v>0</v>
      </c>
      <c r="H52" s="121">
        <v>57819</v>
      </c>
      <c r="J52" s="56">
        <v>1013028.89</v>
      </c>
      <c r="K52" s="56">
        <v>201261.18</v>
      </c>
      <c r="L52" s="273">
        <v>897</v>
      </c>
      <c r="M52" s="273">
        <v>8400</v>
      </c>
      <c r="S52" s="56">
        <v>579857.57999999996</v>
      </c>
      <c r="T52" s="98">
        <v>106970.48</v>
      </c>
      <c r="V52" s="98">
        <v>885.15</v>
      </c>
      <c r="W52" s="98">
        <v>58590</v>
      </c>
      <c r="X52" s="98">
        <v>3000</v>
      </c>
      <c r="Y52" s="122">
        <v>100090</v>
      </c>
      <c r="AB52" s="122">
        <v>86305.35</v>
      </c>
      <c r="AC52" s="122">
        <v>21832.05</v>
      </c>
      <c r="AF52" s="98">
        <f t="shared" si="1"/>
        <v>101600.62</v>
      </c>
      <c r="AG52" s="106">
        <f t="shared" si="2"/>
        <v>9297</v>
      </c>
      <c r="AH52" s="26">
        <f t="shared" si="3"/>
        <v>92303.62</v>
      </c>
      <c r="AI52" s="27">
        <f t="shared" si="4"/>
        <v>169445.63</v>
      </c>
      <c r="AJ52" s="19">
        <f t="shared" si="5"/>
        <v>208227.4</v>
      </c>
      <c r="AK52" s="32">
        <f t="shared" si="6"/>
        <v>-38781.76999999999</v>
      </c>
    </row>
    <row r="53" spans="1:37" x14ac:dyDescent="0.2">
      <c r="A53" s="1" t="s">
        <v>432</v>
      </c>
      <c r="B53" s="1" t="s">
        <v>433</v>
      </c>
      <c r="C53" s="88">
        <v>2587</v>
      </c>
      <c r="D53" s="88" t="s">
        <v>1068</v>
      </c>
      <c r="E53" s="56" t="s">
        <v>1984</v>
      </c>
      <c r="F53" s="121">
        <v>125936.63</v>
      </c>
      <c r="G53" s="121">
        <v>0</v>
      </c>
      <c r="H53" s="121">
        <v>46180.82</v>
      </c>
      <c r="J53" s="56">
        <v>1391494.36</v>
      </c>
      <c r="K53" s="56">
        <v>248728.8</v>
      </c>
      <c r="L53" s="273">
        <v>2165.17</v>
      </c>
      <c r="M53" s="273">
        <v>5720</v>
      </c>
      <c r="R53" s="56">
        <v>0</v>
      </c>
      <c r="S53" s="56">
        <v>446722.69</v>
      </c>
      <c r="T53" s="98">
        <v>77058.320000000007</v>
      </c>
      <c r="V53" s="98">
        <v>703.31</v>
      </c>
      <c r="W53" s="98">
        <v>147689.5</v>
      </c>
      <c r="Y53" s="122">
        <v>175519.5</v>
      </c>
      <c r="AB53" s="122">
        <v>58868.4</v>
      </c>
      <c r="AC53" s="122">
        <v>31669.39</v>
      </c>
      <c r="AF53" s="98">
        <f t="shared" si="1"/>
        <v>172117.45</v>
      </c>
      <c r="AG53" s="106">
        <f t="shared" si="2"/>
        <v>7885.17</v>
      </c>
      <c r="AH53" s="26">
        <f t="shared" si="3"/>
        <v>164232.28</v>
      </c>
      <c r="AI53" s="27">
        <f t="shared" si="4"/>
        <v>225451.13</v>
      </c>
      <c r="AJ53" s="19">
        <f t="shared" si="5"/>
        <v>266057.28999999998</v>
      </c>
      <c r="AK53" s="32">
        <f t="shared" si="6"/>
        <v>-40606.159999999974</v>
      </c>
    </row>
    <row r="54" spans="1:37" x14ac:dyDescent="0.2">
      <c r="A54" s="1" t="s">
        <v>436</v>
      </c>
      <c r="B54" s="1" t="s">
        <v>437</v>
      </c>
      <c r="C54" s="88">
        <v>2455</v>
      </c>
      <c r="D54" s="88" t="s">
        <v>1069</v>
      </c>
      <c r="E54" s="56" t="s">
        <v>1987</v>
      </c>
      <c r="F54" s="121">
        <v>109956.79</v>
      </c>
      <c r="G54" s="121">
        <v>0</v>
      </c>
      <c r="H54" s="121">
        <v>56209.74</v>
      </c>
      <c r="J54" s="56">
        <v>89430.14</v>
      </c>
      <c r="K54" s="56">
        <v>588953.38</v>
      </c>
      <c r="L54" s="273">
        <v>0</v>
      </c>
      <c r="M54" s="273">
        <v>7986.25</v>
      </c>
      <c r="O54" s="273">
        <v>0</v>
      </c>
      <c r="Q54" s="56">
        <v>8348.7199999999993</v>
      </c>
      <c r="R54" s="56">
        <v>788009.17</v>
      </c>
      <c r="S54" s="56">
        <v>1557377.06</v>
      </c>
      <c r="T54" s="98">
        <v>74983.56</v>
      </c>
      <c r="W54" s="98">
        <v>108027.5</v>
      </c>
      <c r="X54" s="98">
        <v>50000</v>
      </c>
      <c r="Y54" s="122">
        <v>142537.5</v>
      </c>
      <c r="AA54" s="122">
        <v>1040</v>
      </c>
      <c r="AB54" s="122">
        <v>25278.01</v>
      </c>
      <c r="AC54" s="122">
        <v>15641.06</v>
      </c>
      <c r="AF54" s="98">
        <f t="shared" si="1"/>
        <v>166166.53</v>
      </c>
      <c r="AG54" s="106">
        <f t="shared" si="2"/>
        <v>7986.25</v>
      </c>
      <c r="AH54" s="26">
        <f t="shared" si="3"/>
        <v>158180.28</v>
      </c>
      <c r="AI54" s="27">
        <f t="shared" si="4"/>
        <v>233011.06</v>
      </c>
      <c r="AJ54" s="19">
        <f t="shared" si="5"/>
        <v>184496.57</v>
      </c>
      <c r="AK54" s="32">
        <f t="shared" si="6"/>
        <v>48514.489999999991</v>
      </c>
    </row>
    <row r="55" spans="1:37" x14ac:dyDescent="0.2">
      <c r="A55" s="1" t="s">
        <v>436</v>
      </c>
      <c r="B55" s="1" t="s">
        <v>437</v>
      </c>
      <c r="C55" s="88">
        <v>2020</v>
      </c>
      <c r="D55" s="88" t="s">
        <v>1070</v>
      </c>
      <c r="E55" s="56" t="s">
        <v>1988</v>
      </c>
      <c r="F55" s="121">
        <v>137080.12</v>
      </c>
      <c r="G55" s="121">
        <v>0</v>
      </c>
      <c r="H55" s="121">
        <v>58709.17</v>
      </c>
      <c r="J55" s="56">
        <v>135030.13</v>
      </c>
      <c r="K55" s="56">
        <v>344924.1</v>
      </c>
      <c r="L55" s="273">
        <v>0</v>
      </c>
      <c r="M55" s="273">
        <v>22109.69</v>
      </c>
      <c r="O55" s="273">
        <v>37.380000000000003</v>
      </c>
      <c r="R55" s="56">
        <v>769593.1</v>
      </c>
      <c r="S55" s="56">
        <v>1296912.72</v>
      </c>
      <c r="T55" s="98">
        <v>37360</v>
      </c>
      <c r="W55" s="98">
        <v>119721</v>
      </c>
      <c r="Y55" s="122">
        <v>153026</v>
      </c>
      <c r="AB55" s="122">
        <v>34814.06</v>
      </c>
      <c r="AC55" s="122">
        <v>11471.07</v>
      </c>
      <c r="AF55" s="98">
        <f t="shared" si="1"/>
        <v>195789.28999999998</v>
      </c>
      <c r="AG55" s="106">
        <f t="shared" si="2"/>
        <v>22147.07</v>
      </c>
      <c r="AH55" s="26">
        <f t="shared" si="3"/>
        <v>173642.21999999997</v>
      </c>
      <c r="AI55" s="27">
        <f t="shared" si="4"/>
        <v>157081</v>
      </c>
      <c r="AJ55" s="19">
        <f t="shared" si="5"/>
        <v>199311.13</v>
      </c>
      <c r="AK55" s="32">
        <f t="shared" si="6"/>
        <v>-42230.130000000005</v>
      </c>
    </row>
    <row r="56" spans="1:37" x14ac:dyDescent="0.2">
      <c r="A56" s="1" t="s">
        <v>436</v>
      </c>
      <c r="B56" s="1" t="s">
        <v>437</v>
      </c>
      <c r="C56" s="88">
        <v>3422</v>
      </c>
      <c r="D56" s="88" t="s">
        <v>1071</v>
      </c>
      <c r="E56" s="56" t="s">
        <v>1989</v>
      </c>
      <c r="F56" s="121">
        <v>395191.5</v>
      </c>
      <c r="G56" s="121">
        <v>0</v>
      </c>
      <c r="H56" s="121">
        <v>55974.47</v>
      </c>
      <c r="J56" s="56">
        <v>32783.65</v>
      </c>
      <c r="K56" s="56">
        <v>290869.63</v>
      </c>
      <c r="L56" s="273">
        <v>0</v>
      </c>
      <c r="M56" s="273">
        <v>30766.42</v>
      </c>
      <c r="O56" s="273">
        <v>60000</v>
      </c>
      <c r="R56" s="56">
        <v>34206.370000000003</v>
      </c>
      <c r="S56" s="56">
        <v>1593000.06</v>
      </c>
      <c r="T56" s="98">
        <v>65000</v>
      </c>
      <c r="W56" s="98">
        <v>136336.6</v>
      </c>
      <c r="Y56" s="122">
        <v>199746.6</v>
      </c>
      <c r="AB56" s="122">
        <v>55576.42</v>
      </c>
      <c r="AC56" s="122">
        <v>14581.71</v>
      </c>
      <c r="AF56" s="98">
        <f t="shared" si="1"/>
        <v>451165.97</v>
      </c>
      <c r="AG56" s="106">
        <f t="shared" si="2"/>
        <v>90766.42</v>
      </c>
      <c r="AH56" s="26">
        <f t="shared" si="3"/>
        <v>360399.55</v>
      </c>
      <c r="AI56" s="27">
        <f t="shared" si="4"/>
        <v>201336.6</v>
      </c>
      <c r="AJ56" s="19">
        <f t="shared" si="5"/>
        <v>269904.73000000004</v>
      </c>
      <c r="AK56" s="32">
        <f t="shared" si="6"/>
        <v>-68568.130000000034</v>
      </c>
    </row>
    <row r="57" spans="1:37" x14ac:dyDescent="0.2">
      <c r="A57" s="1" t="s">
        <v>436</v>
      </c>
      <c r="B57" s="1" t="s">
        <v>437</v>
      </c>
      <c r="C57" s="88">
        <v>2553</v>
      </c>
      <c r="D57" s="88" t="s">
        <v>1072</v>
      </c>
      <c r="E57" s="56" t="s">
        <v>1990</v>
      </c>
      <c r="F57" s="121">
        <v>291444.3</v>
      </c>
      <c r="G57" s="121">
        <v>0</v>
      </c>
      <c r="H57" s="121">
        <v>69979.27</v>
      </c>
      <c r="J57" s="56">
        <v>41406.9</v>
      </c>
      <c r="K57" s="56">
        <v>301397.82</v>
      </c>
      <c r="L57" s="273">
        <v>0</v>
      </c>
      <c r="M57" s="273">
        <v>9299.82</v>
      </c>
      <c r="O57" s="273">
        <v>1965.38</v>
      </c>
      <c r="R57" s="56">
        <v>-1297828.83</v>
      </c>
      <c r="S57" s="56">
        <v>1261656.71</v>
      </c>
      <c r="T57" s="98">
        <v>234115.41</v>
      </c>
      <c r="W57" s="98">
        <v>124631.5</v>
      </c>
      <c r="Y57" s="122">
        <v>188176.5</v>
      </c>
      <c r="AA57" s="122">
        <v>0</v>
      </c>
      <c r="AB57" s="122">
        <v>16750.38</v>
      </c>
      <c r="AC57" s="122">
        <v>10013.219999999999</v>
      </c>
      <c r="AE57" s="122">
        <v>0</v>
      </c>
      <c r="AF57" s="98">
        <f t="shared" si="1"/>
        <v>361423.57</v>
      </c>
      <c r="AG57" s="106">
        <f t="shared" si="2"/>
        <v>11265.2</v>
      </c>
      <c r="AH57" s="26">
        <f t="shared" si="3"/>
        <v>350158.37</v>
      </c>
      <c r="AI57" s="27">
        <f t="shared" si="4"/>
        <v>358746.91000000003</v>
      </c>
      <c r="AJ57" s="19">
        <f t="shared" si="5"/>
        <v>214940.1</v>
      </c>
      <c r="AK57" s="32">
        <f t="shared" si="6"/>
        <v>143806.81000000003</v>
      </c>
    </row>
    <row r="58" spans="1:37" x14ac:dyDescent="0.2">
      <c r="A58" s="1" t="s">
        <v>436</v>
      </c>
      <c r="B58" s="1" t="s">
        <v>437</v>
      </c>
      <c r="C58" s="88">
        <v>961</v>
      </c>
      <c r="D58" s="88" t="s">
        <v>1073</v>
      </c>
      <c r="E58" s="56" t="s">
        <v>2013</v>
      </c>
      <c r="F58" s="121">
        <v>48636.35</v>
      </c>
      <c r="G58" s="121">
        <v>12000</v>
      </c>
      <c r="H58" s="121">
        <v>31291.200000000001</v>
      </c>
      <c r="J58" s="56">
        <v>3</v>
      </c>
      <c r="K58" s="56">
        <v>277561.71999999997</v>
      </c>
      <c r="L58" s="273">
        <v>0</v>
      </c>
      <c r="M58" s="273">
        <v>13759.86</v>
      </c>
      <c r="O58" s="273">
        <v>128.51</v>
      </c>
      <c r="R58" s="56">
        <v>466888.05</v>
      </c>
      <c r="S58" s="56">
        <v>2075132.5</v>
      </c>
      <c r="T58" s="98">
        <v>61386.26</v>
      </c>
      <c r="W58" s="98">
        <v>73741.5</v>
      </c>
      <c r="Y58" s="122">
        <v>93861.5</v>
      </c>
      <c r="AA58" s="122">
        <v>760</v>
      </c>
      <c r="AB58" s="122">
        <v>38690.39</v>
      </c>
      <c r="AC58" s="122">
        <v>5362.54</v>
      </c>
      <c r="AF58" s="98">
        <f t="shared" si="1"/>
        <v>91927.55</v>
      </c>
      <c r="AG58" s="106">
        <f t="shared" si="2"/>
        <v>13888.37</v>
      </c>
      <c r="AH58" s="26">
        <f t="shared" si="3"/>
        <v>78039.180000000008</v>
      </c>
      <c r="AI58" s="27">
        <f t="shared" si="4"/>
        <v>135127.76</v>
      </c>
      <c r="AJ58" s="19">
        <f t="shared" si="5"/>
        <v>138674.43000000002</v>
      </c>
      <c r="AK58" s="32">
        <f t="shared" si="6"/>
        <v>-3546.6700000000128</v>
      </c>
    </row>
    <row r="59" spans="1:37" x14ac:dyDescent="0.2">
      <c r="A59" s="1" t="s">
        <v>436</v>
      </c>
      <c r="B59" s="1" t="s">
        <v>437</v>
      </c>
      <c r="C59" s="88">
        <v>2039</v>
      </c>
      <c r="D59" s="88" t="s">
        <v>1074</v>
      </c>
      <c r="E59" s="56" t="s">
        <v>2014</v>
      </c>
      <c r="F59" s="121">
        <v>635464.57999999996</v>
      </c>
      <c r="G59" s="121">
        <v>0</v>
      </c>
      <c r="H59" s="121">
        <v>52609.02</v>
      </c>
      <c r="J59" s="56">
        <v>692822.5</v>
      </c>
      <c r="K59" s="56">
        <v>286951.84999999998</v>
      </c>
      <c r="L59" s="273">
        <v>0</v>
      </c>
      <c r="M59" s="273">
        <v>18093.8</v>
      </c>
      <c r="O59" s="273">
        <v>0</v>
      </c>
      <c r="R59" s="56">
        <v>1324497.9199999999</v>
      </c>
      <c r="S59" s="56">
        <v>3409443.43</v>
      </c>
      <c r="T59" s="98">
        <v>45740</v>
      </c>
      <c r="W59" s="98">
        <v>119682.5</v>
      </c>
      <c r="Y59" s="122">
        <v>167242.5</v>
      </c>
      <c r="AB59" s="122">
        <v>25004.46</v>
      </c>
      <c r="AC59" s="122">
        <v>23085.200000000001</v>
      </c>
      <c r="AE59" s="122">
        <v>60000</v>
      </c>
      <c r="AF59" s="98">
        <f t="shared" si="1"/>
        <v>688073.6</v>
      </c>
      <c r="AG59" s="106">
        <f t="shared" si="2"/>
        <v>18093.8</v>
      </c>
      <c r="AH59" s="26">
        <f t="shared" si="3"/>
        <v>669979.79999999993</v>
      </c>
      <c r="AI59" s="27">
        <f t="shared" si="4"/>
        <v>165422.5</v>
      </c>
      <c r="AJ59" s="19">
        <f t="shared" si="5"/>
        <v>275332.16000000003</v>
      </c>
      <c r="AK59" s="32">
        <f t="shared" si="6"/>
        <v>-109909.66000000003</v>
      </c>
    </row>
    <row r="60" spans="1:37" x14ac:dyDescent="0.2">
      <c r="A60" s="1" t="s">
        <v>440</v>
      </c>
      <c r="B60" s="1" t="s">
        <v>441</v>
      </c>
      <c r="C60" s="88">
        <v>3187</v>
      </c>
      <c r="D60" s="88" t="s">
        <v>1075</v>
      </c>
      <c r="E60" s="88" t="s">
        <v>1075</v>
      </c>
      <c r="AF60" s="98">
        <f t="shared" si="1"/>
        <v>0</v>
      </c>
      <c r="AG60" s="106">
        <f t="shared" si="2"/>
        <v>0</v>
      </c>
      <c r="AH60" s="26">
        <f t="shared" si="3"/>
        <v>0</v>
      </c>
      <c r="AI60" s="27">
        <f t="shared" si="4"/>
        <v>0</v>
      </c>
      <c r="AJ60" s="19">
        <f t="shared" si="5"/>
        <v>0</v>
      </c>
      <c r="AK60" s="32">
        <f t="shared" si="6"/>
        <v>0</v>
      </c>
    </row>
    <row r="61" spans="1:37" x14ac:dyDescent="0.2">
      <c r="A61" s="1" t="s">
        <v>440</v>
      </c>
      <c r="B61" s="1" t="s">
        <v>441</v>
      </c>
      <c r="C61" s="88">
        <v>4931</v>
      </c>
      <c r="D61" s="88" t="s">
        <v>1076</v>
      </c>
      <c r="E61" s="56" t="s">
        <v>1994</v>
      </c>
      <c r="F61" s="121">
        <v>3219.52</v>
      </c>
      <c r="G61" s="121">
        <v>0</v>
      </c>
      <c r="H61" s="121">
        <v>5577.65</v>
      </c>
      <c r="J61" s="56">
        <v>690334.9</v>
      </c>
      <c r="K61" s="56">
        <v>230437.92</v>
      </c>
      <c r="R61" s="56">
        <v>124660</v>
      </c>
      <c r="S61" s="56">
        <v>179132.84</v>
      </c>
      <c r="T61" s="98">
        <v>10736.86</v>
      </c>
      <c r="U61" s="98">
        <v>2000</v>
      </c>
      <c r="W61" s="98">
        <v>101810</v>
      </c>
      <c r="Y61" s="122">
        <v>101810</v>
      </c>
      <c r="AB61" s="122">
        <v>52700</v>
      </c>
      <c r="AC61" s="122">
        <v>9954.89</v>
      </c>
      <c r="AF61" s="98">
        <f t="shared" si="1"/>
        <v>8797.17</v>
      </c>
      <c r="AG61" s="106">
        <f t="shared" si="2"/>
        <v>0</v>
      </c>
      <c r="AH61" s="26">
        <f t="shared" si="3"/>
        <v>8797.17</v>
      </c>
      <c r="AI61" s="27">
        <f t="shared" si="4"/>
        <v>114546.86</v>
      </c>
      <c r="AJ61" s="19">
        <f t="shared" si="5"/>
        <v>164464.89000000001</v>
      </c>
      <c r="AK61" s="32">
        <f t="shared" si="6"/>
        <v>-49918.030000000013</v>
      </c>
    </row>
    <row r="62" spans="1:37" x14ac:dyDescent="0.2">
      <c r="A62" s="1" t="s">
        <v>594</v>
      </c>
      <c r="B62" s="1" t="s">
        <v>441</v>
      </c>
      <c r="C62" s="88">
        <v>2673</v>
      </c>
      <c r="D62" s="88" t="s">
        <v>1077</v>
      </c>
      <c r="E62" s="56" t="s">
        <v>1995</v>
      </c>
      <c r="F62" s="121">
        <v>101773.55</v>
      </c>
      <c r="G62" s="121">
        <v>664.7</v>
      </c>
      <c r="H62" s="121">
        <v>8028.38</v>
      </c>
      <c r="J62" s="56">
        <v>213136.44</v>
      </c>
      <c r="K62" s="56">
        <v>383675.3</v>
      </c>
      <c r="R62" s="56">
        <v>185204.92</v>
      </c>
      <c r="S62" s="56">
        <v>2768470.84</v>
      </c>
      <c r="T62" s="98">
        <v>6885.2</v>
      </c>
      <c r="W62" s="98">
        <v>122090</v>
      </c>
      <c r="Y62" s="122">
        <v>178610</v>
      </c>
      <c r="AB62" s="122">
        <v>33519.370000000003</v>
      </c>
      <c r="AC62" s="122">
        <v>11607.34</v>
      </c>
      <c r="AF62" s="98">
        <f t="shared" si="1"/>
        <v>110466.63</v>
      </c>
      <c r="AG62" s="106">
        <f t="shared" si="2"/>
        <v>0</v>
      </c>
      <c r="AH62" s="26">
        <f t="shared" si="3"/>
        <v>110466.63</v>
      </c>
      <c r="AI62" s="27">
        <f t="shared" si="4"/>
        <v>128975.2</v>
      </c>
      <c r="AJ62" s="19">
        <f t="shared" si="5"/>
        <v>223736.71</v>
      </c>
      <c r="AK62" s="32">
        <f t="shared" si="6"/>
        <v>-94761.51</v>
      </c>
    </row>
    <row r="63" spans="1:37" x14ac:dyDescent="0.2">
      <c r="A63" s="1" t="s">
        <v>440</v>
      </c>
      <c r="B63" s="1" t="s">
        <v>441</v>
      </c>
      <c r="C63" s="88">
        <v>3204</v>
      </c>
      <c r="D63" s="88" t="s">
        <v>1078</v>
      </c>
      <c r="E63" s="56" t="s">
        <v>1996</v>
      </c>
      <c r="F63" s="121">
        <v>20031.02</v>
      </c>
      <c r="G63" s="121">
        <v>0</v>
      </c>
      <c r="H63" s="121">
        <v>9029.77</v>
      </c>
      <c r="J63" s="56">
        <v>257732.85</v>
      </c>
      <c r="K63" s="56">
        <v>45481</v>
      </c>
      <c r="S63" s="56">
        <v>2027508.56</v>
      </c>
      <c r="T63" s="98">
        <v>59452.63</v>
      </c>
      <c r="W63" s="98">
        <v>119040</v>
      </c>
      <c r="Y63" s="122">
        <v>119040</v>
      </c>
      <c r="AB63" s="122">
        <v>52140</v>
      </c>
      <c r="AC63" s="122">
        <v>12396.67</v>
      </c>
      <c r="AF63" s="98">
        <f t="shared" si="1"/>
        <v>29060.79</v>
      </c>
      <c r="AG63" s="106">
        <f t="shared" si="2"/>
        <v>0</v>
      </c>
      <c r="AH63" s="26">
        <f t="shared" si="3"/>
        <v>29060.79</v>
      </c>
      <c r="AI63" s="27">
        <f t="shared" si="4"/>
        <v>178492.63</v>
      </c>
      <c r="AJ63" s="19">
        <f t="shared" si="5"/>
        <v>183576.67</v>
      </c>
      <c r="AK63" s="32">
        <f t="shared" si="6"/>
        <v>-5084.0400000000081</v>
      </c>
    </row>
    <row r="64" spans="1:37" x14ac:dyDescent="0.2">
      <c r="A64" s="1" t="s">
        <v>440</v>
      </c>
      <c r="B64" s="1" t="s">
        <v>441</v>
      </c>
      <c r="C64" s="88">
        <v>2244</v>
      </c>
      <c r="D64" s="88" t="s">
        <v>1079</v>
      </c>
      <c r="E64" s="56" t="s">
        <v>1997</v>
      </c>
      <c r="F64" s="121">
        <v>4407.78</v>
      </c>
      <c r="G64" s="121">
        <v>0</v>
      </c>
      <c r="H64" s="121">
        <v>9233.69</v>
      </c>
      <c r="J64" s="56">
        <v>671741.33</v>
      </c>
      <c r="K64" s="56">
        <v>210211.42</v>
      </c>
      <c r="R64" s="56">
        <v>0</v>
      </c>
      <c r="S64" s="56">
        <v>179132.84</v>
      </c>
      <c r="T64" s="98">
        <v>23180.6</v>
      </c>
      <c r="V64" s="98">
        <v>0</v>
      </c>
      <c r="W64" s="98">
        <v>51050</v>
      </c>
      <c r="Y64" s="122">
        <v>89710</v>
      </c>
      <c r="AB64" s="122">
        <v>34580</v>
      </c>
      <c r="AC64" s="122">
        <v>12658.91</v>
      </c>
      <c r="AF64" s="98">
        <f t="shared" si="1"/>
        <v>13641.470000000001</v>
      </c>
      <c r="AG64" s="106">
        <f t="shared" si="2"/>
        <v>0</v>
      </c>
      <c r="AH64" s="26">
        <f t="shared" si="3"/>
        <v>13641.470000000001</v>
      </c>
      <c r="AI64" s="27">
        <f t="shared" si="4"/>
        <v>74230.600000000006</v>
      </c>
      <c r="AJ64" s="19">
        <f t="shared" si="5"/>
        <v>136948.91</v>
      </c>
      <c r="AK64" s="32">
        <f t="shared" si="6"/>
        <v>-62718.31</v>
      </c>
    </row>
    <row r="65" spans="1:37" x14ac:dyDescent="0.2">
      <c r="A65" s="1" t="s">
        <v>444</v>
      </c>
      <c r="B65" s="1" t="s">
        <v>445</v>
      </c>
      <c r="C65" s="88">
        <v>5619</v>
      </c>
      <c r="D65" s="88" t="s">
        <v>1080</v>
      </c>
      <c r="E65" s="56" t="s">
        <v>1998</v>
      </c>
      <c r="F65" s="121">
        <v>169986.39</v>
      </c>
      <c r="G65" s="121">
        <v>1887.33</v>
      </c>
      <c r="H65" s="121">
        <v>85916.53</v>
      </c>
      <c r="J65" s="56">
        <v>1923194.11</v>
      </c>
      <c r="K65" s="56">
        <v>307835.15999999997</v>
      </c>
      <c r="L65" s="273">
        <v>0</v>
      </c>
      <c r="M65" s="273">
        <v>0</v>
      </c>
      <c r="O65" s="273">
        <v>0</v>
      </c>
      <c r="R65" s="56">
        <v>-197721.66</v>
      </c>
      <c r="S65" s="56">
        <v>2752937.45</v>
      </c>
      <c r="T65" s="98">
        <v>45922.29</v>
      </c>
      <c r="V65" s="98">
        <v>707.91</v>
      </c>
      <c r="W65" s="98">
        <v>179315</v>
      </c>
      <c r="X65" s="98">
        <v>8000</v>
      </c>
      <c r="Y65" s="122">
        <v>205655</v>
      </c>
      <c r="AB65" s="122">
        <v>61351.35</v>
      </c>
      <c r="AC65" s="122">
        <v>32417.119999999999</v>
      </c>
      <c r="AF65" s="98">
        <f t="shared" si="1"/>
        <v>257790.25</v>
      </c>
      <c r="AG65" s="106">
        <f t="shared" si="2"/>
        <v>0</v>
      </c>
      <c r="AH65" s="26">
        <f t="shared" si="3"/>
        <v>257790.25</v>
      </c>
      <c r="AI65" s="27">
        <f t="shared" si="4"/>
        <v>233945.2</v>
      </c>
      <c r="AJ65" s="19">
        <f t="shared" si="5"/>
        <v>299423.46999999997</v>
      </c>
      <c r="AK65" s="32">
        <f t="shared" si="6"/>
        <v>-65478.26999999996</v>
      </c>
    </row>
    <row r="66" spans="1:37" x14ac:dyDescent="0.2">
      <c r="A66" s="1" t="s">
        <v>444</v>
      </c>
      <c r="B66" s="1" t="s">
        <v>445</v>
      </c>
      <c r="C66" s="88">
        <v>5086</v>
      </c>
      <c r="D66" s="88" t="s">
        <v>1081</v>
      </c>
      <c r="E66" s="56" t="s">
        <v>1999</v>
      </c>
      <c r="F66" s="121">
        <v>67459.199999999997</v>
      </c>
      <c r="G66" s="121">
        <v>90.72</v>
      </c>
      <c r="H66" s="121">
        <v>53410.89</v>
      </c>
      <c r="J66" s="56">
        <v>932947.18</v>
      </c>
      <c r="K66" s="56">
        <v>2074996.13</v>
      </c>
      <c r="M66" s="273">
        <v>0</v>
      </c>
      <c r="R66" s="56">
        <v>-203216.37</v>
      </c>
      <c r="S66" s="56">
        <v>3437556.74</v>
      </c>
      <c r="T66" s="98">
        <v>5360.3</v>
      </c>
      <c r="W66" s="98">
        <v>157473</v>
      </c>
      <c r="X66" s="98">
        <v>17300</v>
      </c>
      <c r="Y66" s="122">
        <v>183363</v>
      </c>
      <c r="AB66" s="122">
        <v>35637.839999999997</v>
      </c>
      <c r="AC66" s="122">
        <v>66568.710000000006</v>
      </c>
      <c r="AF66" s="98">
        <f t="shared" si="1"/>
        <v>120960.81</v>
      </c>
      <c r="AG66" s="106">
        <f t="shared" si="2"/>
        <v>0</v>
      </c>
      <c r="AH66" s="26">
        <f t="shared" si="3"/>
        <v>120960.81</v>
      </c>
      <c r="AI66" s="27">
        <f t="shared" si="4"/>
        <v>180133.3</v>
      </c>
      <c r="AJ66" s="19">
        <f t="shared" si="5"/>
        <v>285569.55</v>
      </c>
      <c r="AK66" s="32">
        <f t="shared" si="6"/>
        <v>-105436.25</v>
      </c>
    </row>
    <row r="67" spans="1:37" x14ac:dyDescent="0.2">
      <c r="A67" s="1" t="s">
        <v>444</v>
      </c>
      <c r="B67" s="1" t="s">
        <v>445</v>
      </c>
      <c r="C67" s="88">
        <v>7208</v>
      </c>
      <c r="D67" s="88" t="s">
        <v>1082</v>
      </c>
      <c r="E67" s="56" t="s">
        <v>2000</v>
      </c>
      <c r="F67" s="121">
        <v>336754.54</v>
      </c>
      <c r="G67" s="121">
        <v>2267.38</v>
      </c>
      <c r="H67" s="121">
        <v>24944.95</v>
      </c>
      <c r="J67" s="56">
        <v>1466477.62</v>
      </c>
      <c r="K67" s="56">
        <v>337490.5</v>
      </c>
      <c r="L67" s="273">
        <v>0</v>
      </c>
      <c r="M67" s="273">
        <v>0</v>
      </c>
      <c r="R67" s="56">
        <v>1604048.97</v>
      </c>
      <c r="S67" s="56">
        <v>785641.8</v>
      </c>
      <c r="T67" s="98">
        <v>21529.66</v>
      </c>
      <c r="W67" s="98">
        <v>108900.5</v>
      </c>
      <c r="X67" s="98">
        <v>8000</v>
      </c>
      <c r="Y67" s="122">
        <v>146592.5</v>
      </c>
      <c r="AB67" s="122">
        <v>25370.22</v>
      </c>
      <c r="AC67" s="122">
        <v>25198.22</v>
      </c>
      <c r="AF67" s="98">
        <f t="shared" si="1"/>
        <v>363966.87</v>
      </c>
      <c r="AG67" s="106">
        <f t="shared" si="2"/>
        <v>0</v>
      </c>
      <c r="AH67" s="26">
        <f t="shared" si="3"/>
        <v>363966.87</v>
      </c>
      <c r="AI67" s="27">
        <f t="shared" si="4"/>
        <v>138430.16</v>
      </c>
      <c r="AJ67" s="19">
        <f t="shared" si="5"/>
        <v>197160.94</v>
      </c>
      <c r="AK67" s="32">
        <f t="shared" si="6"/>
        <v>-58730.78</v>
      </c>
    </row>
    <row r="68" spans="1:37" x14ac:dyDescent="0.2">
      <c r="A68" s="1" t="s">
        <v>448</v>
      </c>
      <c r="B68" s="1" t="s">
        <v>449</v>
      </c>
      <c r="C68" s="88">
        <v>2983</v>
      </c>
      <c r="D68" s="88" t="s">
        <v>1083</v>
      </c>
      <c r="E68" s="56" t="s">
        <v>2001</v>
      </c>
      <c r="F68" s="121">
        <v>209802.4</v>
      </c>
      <c r="G68" s="121">
        <v>0</v>
      </c>
      <c r="H68" s="121">
        <v>20000</v>
      </c>
      <c r="J68" s="56">
        <v>544874.63</v>
      </c>
      <c r="K68" s="56">
        <v>256199.43</v>
      </c>
      <c r="L68" s="273">
        <v>486</v>
      </c>
      <c r="M68" s="273">
        <v>5812.73</v>
      </c>
      <c r="O68" s="273">
        <v>489.2</v>
      </c>
      <c r="S68" s="56">
        <v>2929218.73</v>
      </c>
      <c r="T68" s="98">
        <v>54266.36</v>
      </c>
      <c r="V68" s="98">
        <v>0</v>
      </c>
      <c r="W68" s="98">
        <v>93219</v>
      </c>
      <c r="Y68" s="122">
        <v>189875</v>
      </c>
      <c r="AB68" s="122">
        <v>76075.789999999994</v>
      </c>
      <c r="AC68" s="122">
        <v>24798.79</v>
      </c>
      <c r="AE68" s="122">
        <v>1722</v>
      </c>
      <c r="AF68" s="98">
        <f t="shared" si="1"/>
        <v>229802.4</v>
      </c>
      <c r="AG68" s="106">
        <f t="shared" si="2"/>
        <v>6787.9299999999994</v>
      </c>
      <c r="AH68" s="26">
        <f t="shared" si="3"/>
        <v>223014.47</v>
      </c>
      <c r="AI68" s="27">
        <f t="shared" si="4"/>
        <v>147485.35999999999</v>
      </c>
      <c r="AJ68" s="19">
        <f t="shared" si="5"/>
        <v>292471.57999999996</v>
      </c>
      <c r="AK68" s="32">
        <f t="shared" si="6"/>
        <v>-144986.21999999997</v>
      </c>
    </row>
    <row r="69" spans="1:37" x14ac:dyDescent="0.2">
      <c r="A69" s="1" t="s">
        <v>448</v>
      </c>
      <c r="B69" s="1" t="s">
        <v>449</v>
      </c>
      <c r="C69" s="88">
        <v>3185</v>
      </c>
      <c r="D69" s="88" t="s">
        <v>1084</v>
      </c>
      <c r="E69" s="56" t="s">
        <v>2002</v>
      </c>
      <c r="F69" s="121">
        <v>140949.14000000001</v>
      </c>
      <c r="G69" s="121">
        <v>0</v>
      </c>
      <c r="H69" s="121">
        <v>24477.98</v>
      </c>
      <c r="J69" s="56">
        <v>1542674.43</v>
      </c>
      <c r="K69" s="56">
        <v>57175.360000000001</v>
      </c>
      <c r="L69" s="273">
        <v>486</v>
      </c>
      <c r="O69" s="273">
        <v>0</v>
      </c>
      <c r="R69" s="56">
        <v>-60</v>
      </c>
      <c r="S69" s="56">
        <v>574529.34</v>
      </c>
      <c r="T69" s="98">
        <v>26250.86</v>
      </c>
      <c r="V69" s="98">
        <v>0.19</v>
      </c>
      <c r="W69" s="98">
        <v>68907.5</v>
      </c>
      <c r="Y69" s="122">
        <v>111787.5</v>
      </c>
      <c r="AA69" s="122">
        <v>7272</v>
      </c>
      <c r="AB69" s="122">
        <v>31367.73</v>
      </c>
      <c r="AC69" s="122">
        <v>16532.95</v>
      </c>
      <c r="AE69" s="122">
        <v>4902.25</v>
      </c>
      <c r="AF69" s="98">
        <f t="shared" ref="AF69:AF86" si="7">SUM(F69:I69)</f>
        <v>165427.12000000002</v>
      </c>
      <c r="AG69" s="106">
        <f t="shared" ref="AG69:AG86" si="8">SUM(L69:O69)</f>
        <v>486</v>
      </c>
      <c r="AH69" s="26">
        <f t="shared" ref="AH69:AH86" si="9">AF69-AG69</f>
        <v>164941.12000000002</v>
      </c>
      <c r="AI69" s="27">
        <f t="shared" ref="AI69:AI86" si="10">SUM(T69:X69)</f>
        <v>95158.55</v>
      </c>
      <c r="AJ69" s="19">
        <f t="shared" ref="AJ69:AJ86" si="11">SUM(Y69:AE69)</f>
        <v>171862.43000000002</v>
      </c>
      <c r="AK69" s="32">
        <f t="shared" ref="AK69:AK86" si="12">AI69-AJ69</f>
        <v>-76703.880000000019</v>
      </c>
    </row>
    <row r="70" spans="1:37" x14ac:dyDescent="0.2">
      <c r="A70" s="1" t="s">
        <v>448</v>
      </c>
      <c r="B70" s="1" t="s">
        <v>449</v>
      </c>
      <c r="C70" s="88">
        <v>5687</v>
      </c>
      <c r="D70" s="88" t="s">
        <v>1085</v>
      </c>
      <c r="E70" s="56" t="s">
        <v>2003</v>
      </c>
      <c r="F70" s="121">
        <v>495379.49</v>
      </c>
      <c r="G70" s="121">
        <v>17500</v>
      </c>
      <c r="H70" s="121">
        <v>77960.63</v>
      </c>
      <c r="J70" s="56">
        <v>214861.16</v>
      </c>
      <c r="K70" s="56">
        <v>385434.64</v>
      </c>
      <c r="S70" s="56">
        <v>2183187.2799999998</v>
      </c>
      <c r="T70" s="98">
        <v>328345.27</v>
      </c>
      <c r="V70" s="98">
        <v>1254.98</v>
      </c>
      <c r="W70" s="98">
        <v>193949</v>
      </c>
      <c r="Y70" s="122">
        <v>244444</v>
      </c>
      <c r="AB70" s="122">
        <v>49269.78</v>
      </c>
      <c r="AC70" s="122">
        <v>11560.44</v>
      </c>
      <c r="AE70" s="122">
        <v>27144.55</v>
      </c>
      <c r="AF70" s="98">
        <f t="shared" si="7"/>
        <v>590840.12</v>
      </c>
      <c r="AG70" s="106">
        <f t="shared" si="8"/>
        <v>0</v>
      </c>
      <c r="AH70" s="26">
        <f t="shared" si="9"/>
        <v>590840.12</v>
      </c>
      <c r="AI70" s="27">
        <f t="shared" si="10"/>
        <v>523549.25</v>
      </c>
      <c r="AJ70" s="19">
        <f t="shared" si="11"/>
        <v>332418.77</v>
      </c>
      <c r="AK70" s="32">
        <f t="shared" si="12"/>
        <v>191130.47999999998</v>
      </c>
    </row>
    <row r="71" spans="1:37" x14ac:dyDescent="0.2">
      <c r="A71" s="1" t="s">
        <v>448</v>
      </c>
      <c r="B71" s="1" t="s">
        <v>449</v>
      </c>
      <c r="C71" s="88">
        <v>5400</v>
      </c>
      <c r="D71" s="88" t="s">
        <v>1086</v>
      </c>
      <c r="E71" s="56" t="s">
        <v>2004</v>
      </c>
      <c r="F71" s="121">
        <v>1441585.21</v>
      </c>
      <c r="G71" s="121">
        <v>0</v>
      </c>
      <c r="H71" s="121">
        <v>49689.04</v>
      </c>
      <c r="J71" s="56">
        <v>1693511.97</v>
      </c>
      <c r="K71" s="56">
        <v>296085.03000000003</v>
      </c>
      <c r="M71" s="273">
        <v>15680</v>
      </c>
      <c r="R71" s="56">
        <v>5131.7700000000004</v>
      </c>
      <c r="S71" s="56">
        <v>1562778.07</v>
      </c>
      <c r="T71" s="98">
        <v>76739.600000000006</v>
      </c>
      <c r="W71" s="98">
        <v>80776.5</v>
      </c>
      <c r="Y71" s="122">
        <v>161976.5</v>
      </c>
      <c r="AB71" s="122">
        <v>57480.52</v>
      </c>
      <c r="AC71" s="122">
        <v>25628.36</v>
      </c>
      <c r="AF71" s="98">
        <f t="shared" si="7"/>
        <v>1491274.25</v>
      </c>
      <c r="AG71" s="106">
        <f t="shared" si="8"/>
        <v>15680</v>
      </c>
      <c r="AH71" s="26">
        <f t="shared" si="9"/>
        <v>1475594.25</v>
      </c>
      <c r="AI71" s="27">
        <f t="shared" si="10"/>
        <v>157516.1</v>
      </c>
      <c r="AJ71" s="19">
        <f t="shared" si="11"/>
        <v>245085.38</v>
      </c>
      <c r="AK71" s="32">
        <f t="shared" si="12"/>
        <v>-87569.279999999999</v>
      </c>
    </row>
    <row r="72" spans="1:37" x14ac:dyDescent="0.2">
      <c r="A72" s="1" t="s">
        <v>448</v>
      </c>
      <c r="B72" s="1" t="s">
        <v>449</v>
      </c>
      <c r="C72" s="88">
        <v>9957</v>
      </c>
      <c r="D72" s="88" t="s">
        <v>1087</v>
      </c>
      <c r="E72" s="56" t="s">
        <v>2005</v>
      </c>
      <c r="F72" s="121">
        <v>1075644.48</v>
      </c>
      <c r="G72" s="121">
        <v>0</v>
      </c>
      <c r="H72" s="121">
        <v>31620</v>
      </c>
      <c r="J72" s="56">
        <v>1232027.03</v>
      </c>
      <c r="K72" s="56">
        <v>430187.48</v>
      </c>
      <c r="L72" s="273">
        <v>5100</v>
      </c>
      <c r="M72" s="273">
        <v>26333.18</v>
      </c>
      <c r="N72" s="273">
        <v>13000</v>
      </c>
      <c r="S72" s="56">
        <v>1881658.83</v>
      </c>
      <c r="T72" s="98">
        <v>67324.61</v>
      </c>
      <c r="W72" s="98">
        <v>209891.5</v>
      </c>
      <c r="Y72" s="122">
        <v>318421.5</v>
      </c>
      <c r="AA72" s="122">
        <v>3000</v>
      </c>
      <c r="AB72" s="122">
        <v>70348.929999999993</v>
      </c>
      <c r="AC72" s="122">
        <v>24686.959999999999</v>
      </c>
      <c r="AE72" s="122">
        <v>7928</v>
      </c>
      <c r="AF72" s="98">
        <f t="shared" si="7"/>
        <v>1107264.48</v>
      </c>
      <c r="AG72" s="106">
        <f t="shared" si="8"/>
        <v>44433.18</v>
      </c>
      <c r="AH72" s="26">
        <f t="shared" si="9"/>
        <v>1062831.3</v>
      </c>
      <c r="AI72" s="27">
        <f t="shared" si="10"/>
        <v>277216.11</v>
      </c>
      <c r="AJ72" s="19">
        <f t="shared" si="11"/>
        <v>424385.39</v>
      </c>
      <c r="AK72" s="32">
        <f t="shared" si="12"/>
        <v>-147169.28000000003</v>
      </c>
    </row>
    <row r="73" spans="1:37" x14ac:dyDescent="0.2">
      <c r="A73" s="1" t="s">
        <v>448</v>
      </c>
      <c r="B73" s="1" t="s">
        <v>449</v>
      </c>
      <c r="C73" s="88">
        <v>2898</v>
      </c>
      <c r="D73" s="88" t="s">
        <v>1088</v>
      </c>
      <c r="E73" s="56" t="s">
        <v>2006</v>
      </c>
      <c r="F73" s="121">
        <v>748381.8</v>
      </c>
      <c r="G73" s="121">
        <v>0</v>
      </c>
      <c r="H73" s="121">
        <v>30956.76</v>
      </c>
      <c r="J73" s="56">
        <v>373003.75</v>
      </c>
      <c r="K73" s="56">
        <v>152417.60999999999</v>
      </c>
      <c r="M73" s="273">
        <v>63097.75</v>
      </c>
      <c r="O73" s="273">
        <v>0</v>
      </c>
      <c r="S73" s="56">
        <v>1497958.46</v>
      </c>
      <c r="T73" s="98">
        <v>55274.45</v>
      </c>
      <c r="W73" s="98">
        <v>88590.5</v>
      </c>
      <c r="Y73" s="122">
        <v>119037.5</v>
      </c>
      <c r="AB73" s="122">
        <v>32272.34</v>
      </c>
      <c r="AC73" s="122">
        <v>11670.78</v>
      </c>
      <c r="AF73" s="98">
        <f t="shared" si="7"/>
        <v>779338.56</v>
      </c>
      <c r="AG73" s="106">
        <f t="shared" si="8"/>
        <v>63097.75</v>
      </c>
      <c r="AH73" s="26">
        <f t="shared" si="9"/>
        <v>716240.81</v>
      </c>
      <c r="AI73" s="27">
        <f t="shared" si="10"/>
        <v>143864.95000000001</v>
      </c>
      <c r="AJ73" s="19">
        <f t="shared" si="11"/>
        <v>162980.62</v>
      </c>
      <c r="AK73" s="32">
        <f t="shared" si="12"/>
        <v>-19115.669999999984</v>
      </c>
    </row>
    <row r="74" spans="1:37" x14ac:dyDescent="0.2">
      <c r="A74" s="1" t="s">
        <v>448</v>
      </c>
      <c r="B74" s="1" t="s">
        <v>449</v>
      </c>
      <c r="C74" s="88">
        <v>3080</v>
      </c>
      <c r="D74" s="88" t="s">
        <v>1089</v>
      </c>
      <c r="E74" s="56" t="s">
        <v>2007</v>
      </c>
      <c r="F74" s="121">
        <v>5338.72</v>
      </c>
      <c r="G74" s="121">
        <v>0</v>
      </c>
      <c r="H74" s="121">
        <v>27574.1</v>
      </c>
      <c r="J74" s="56">
        <v>1087507.1000000001</v>
      </c>
      <c r="K74" s="56">
        <v>163912.88</v>
      </c>
      <c r="L74" s="273">
        <v>162</v>
      </c>
      <c r="O74" s="273">
        <v>23012.720000000001</v>
      </c>
      <c r="S74" s="56">
        <v>2412599.04</v>
      </c>
      <c r="T74" s="98">
        <v>168741.04</v>
      </c>
      <c r="W74" s="98">
        <v>60000.5</v>
      </c>
      <c r="Y74" s="122">
        <v>129805.5</v>
      </c>
      <c r="AA74" s="122">
        <v>13400</v>
      </c>
      <c r="AB74" s="122">
        <v>72262.78</v>
      </c>
      <c r="AC74" s="122">
        <v>9856.94</v>
      </c>
      <c r="AE74" s="122">
        <v>2989</v>
      </c>
      <c r="AF74" s="98">
        <f t="shared" si="7"/>
        <v>32912.82</v>
      </c>
      <c r="AG74" s="106">
        <f t="shared" si="8"/>
        <v>23174.720000000001</v>
      </c>
      <c r="AH74" s="26">
        <f t="shared" si="9"/>
        <v>9738.0999999999985</v>
      </c>
      <c r="AI74" s="27">
        <f t="shared" si="10"/>
        <v>228741.54</v>
      </c>
      <c r="AJ74" s="19">
        <f t="shared" si="11"/>
        <v>228314.22</v>
      </c>
      <c r="AK74" s="32">
        <f t="shared" si="12"/>
        <v>427.32000000000698</v>
      </c>
    </row>
    <row r="75" spans="1:37" x14ac:dyDescent="0.2">
      <c r="A75" s="1" t="s">
        <v>452</v>
      </c>
      <c r="B75" s="1" t="s">
        <v>453</v>
      </c>
      <c r="C75" s="88">
        <v>5394</v>
      </c>
      <c r="D75" s="88" t="s">
        <v>1090</v>
      </c>
      <c r="E75" s="56" t="s">
        <v>2008</v>
      </c>
      <c r="F75" s="121">
        <v>194094.15</v>
      </c>
      <c r="G75" s="121">
        <v>51872.88</v>
      </c>
      <c r="H75" s="121">
        <v>42733</v>
      </c>
      <c r="J75" s="56">
        <v>1041671.4</v>
      </c>
      <c r="K75" s="56">
        <v>2294390.19</v>
      </c>
      <c r="M75" s="273">
        <v>61110.96</v>
      </c>
      <c r="O75" s="273">
        <v>527.61</v>
      </c>
      <c r="R75" s="56">
        <v>52</v>
      </c>
      <c r="S75" s="56">
        <v>2174520.91</v>
      </c>
      <c r="T75" s="98">
        <v>276898.15000000002</v>
      </c>
      <c r="W75" s="98">
        <v>114094</v>
      </c>
      <c r="Y75" s="122">
        <v>187909</v>
      </c>
      <c r="AA75" s="122">
        <v>1336</v>
      </c>
      <c r="AB75" s="122">
        <v>149400.64000000001</v>
      </c>
      <c r="AC75" s="122">
        <v>52218.76</v>
      </c>
      <c r="AE75" s="122">
        <v>400</v>
      </c>
      <c r="AF75" s="98">
        <f t="shared" si="7"/>
        <v>288700.03000000003</v>
      </c>
      <c r="AG75" s="106">
        <f t="shared" si="8"/>
        <v>61638.57</v>
      </c>
      <c r="AH75" s="26">
        <f t="shared" si="9"/>
        <v>227061.46000000002</v>
      </c>
      <c r="AI75" s="27">
        <f t="shared" si="10"/>
        <v>390992.15</v>
      </c>
      <c r="AJ75" s="19">
        <f t="shared" si="11"/>
        <v>391264.4</v>
      </c>
      <c r="AK75" s="32">
        <f t="shared" si="12"/>
        <v>-272.25</v>
      </c>
    </row>
    <row r="76" spans="1:37" x14ac:dyDescent="0.2">
      <c r="A76" s="1" t="s">
        <v>452</v>
      </c>
      <c r="B76" s="1" t="s">
        <v>453</v>
      </c>
      <c r="C76" s="88">
        <v>6493</v>
      </c>
      <c r="D76" s="88" t="s">
        <v>1091</v>
      </c>
      <c r="E76" s="56" t="s">
        <v>2009</v>
      </c>
      <c r="F76" s="121">
        <v>332257.40999999997</v>
      </c>
      <c r="G76" s="121">
        <v>826102.5</v>
      </c>
      <c r="H76" s="121">
        <v>13117.47</v>
      </c>
      <c r="J76" s="56">
        <v>1427438.5</v>
      </c>
      <c r="K76" s="56">
        <v>299885.2</v>
      </c>
      <c r="M76" s="273">
        <v>3751.01</v>
      </c>
      <c r="O76" s="273">
        <v>25.23</v>
      </c>
      <c r="S76" s="56">
        <v>2426315.1</v>
      </c>
      <c r="T76" s="98">
        <v>141555</v>
      </c>
      <c r="W76" s="98">
        <v>207531</v>
      </c>
      <c r="Y76" s="122">
        <v>246841</v>
      </c>
      <c r="Z76" s="122">
        <v>0</v>
      </c>
      <c r="AA76" s="122">
        <v>1700</v>
      </c>
      <c r="AB76" s="122">
        <v>33568</v>
      </c>
      <c r="AC76" s="122">
        <v>20408.75</v>
      </c>
      <c r="AF76" s="98">
        <f t="shared" si="7"/>
        <v>1171477.3799999999</v>
      </c>
      <c r="AG76" s="106">
        <f t="shared" si="8"/>
        <v>3776.2400000000002</v>
      </c>
      <c r="AH76" s="26">
        <f t="shared" si="9"/>
        <v>1167701.1399999999</v>
      </c>
      <c r="AI76" s="27">
        <f t="shared" si="10"/>
        <v>349086</v>
      </c>
      <c r="AJ76" s="19">
        <f t="shared" si="11"/>
        <v>302517.75</v>
      </c>
      <c r="AK76" s="32">
        <f t="shared" si="12"/>
        <v>46568.25</v>
      </c>
    </row>
    <row r="77" spans="1:37" x14ac:dyDescent="0.2">
      <c r="A77" s="1" t="s">
        <v>452</v>
      </c>
      <c r="B77" s="1" t="s">
        <v>453</v>
      </c>
      <c r="C77" s="88">
        <v>2652</v>
      </c>
      <c r="D77" s="88" t="s">
        <v>1092</v>
      </c>
      <c r="E77" s="56" t="s">
        <v>2010</v>
      </c>
      <c r="F77" s="121">
        <v>129526.52</v>
      </c>
      <c r="G77" s="121">
        <v>12336.68</v>
      </c>
      <c r="H77" s="121">
        <v>2286.17</v>
      </c>
      <c r="J77" s="56">
        <v>299933.7</v>
      </c>
      <c r="K77" s="56">
        <v>147446.59</v>
      </c>
      <c r="M77" s="273">
        <v>13254.5</v>
      </c>
      <c r="O77" s="273">
        <v>671.65</v>
      </c>
      <c r="S77" s="56">
        <v>1120243.3</v>
      </c>
      <c r="T77" s="98">
        <v>422762.5</v>
      </c>
      <c r="U77" s="98">
        <v>17400</v>
      </c>
      <c r="W77" s="98">
        <v>43757</v>
      </c>
      <c r="Y77" s="122">
        <v>110012</v>
      </c>
      <c r="AA77" s="122">
        <v>0</v>
      </c>
      <c r="AB77" s="122">
        <v>250420</v>
      </c>
      <c r="AC77" s="122">
        <v>15511.95</v>
      </c>
      <c r="AF77" s="98">
        <f t="shared" si="7"/>
        <v>144149.37000000002</v>
      </c>
      <c r="AG77" s="106">
        <f t="shared" si="8"/>
        <v>13926.15</v>
      </c>
      <c r="AH77" s="26">
        <f t="shared" si="9"/>
        <v>130223.22000000003</v>
      </c>
      <c r="AI77" s="27">
        <f t="shared" si="10"/>
        <v>483919.5</v>
      </c>
      <c r="AJ77" s="19">
        <f t="shared" si="11"/>
        <v>375943.95</v>
      </c>
      <c r="AK77" s="32">
        <f t="shared" si="12"/>
        <v>107975.54999999999</v>
      </c>
    </row>
    <row r="78" spans="1:37" x14ac:dyDescent="0.2">
      <c r="A78" s="1" t="s">
        <v>452</v>
      </c>
      <c r="B78" s="1" t="s">
        <v>453</v>
      </c>
      <c r="C78" s="88">
        <v>5048</v>
      </c>
      <c r="D78" s="88" t="s">
        <v>1093</v>
      </c>
      <c r="E78" s="56" t="s">
        <v>2011</v>
      </c>
      <c r="F78" s="121">
        <v>295404.40999999997</v>
      </c>
      <c r="G78" s="121">
        <v>74224.929999999993</v>
      </c>
      <c r="H78" s="121">
        <v>60099</v>
      </c>
      <c r="J78" s="56">
        <v>1284935.1200000001</v>
      </c>
      <c r="K78" s="56">
        <v>369161.29</v>
      </c>
      <c r="M78" s="273">
        <v>26564.82</v>
      </c>
      <c r="O78" s="273">
        <v>28.05</v>
      </c>
      <c r="S78" s="56">
        <v>2732486.08</v>
      </c>
      <c r="T78" s="98">
        <v>164150</v>
      </c>
      <c r="W78" s="98">
        <v>142684.5</v>
      </c>
      <c r="X78" s="98">
        <v>484</v>
      </c>
      <c r="Y78" s="122">
        <v>200444.5</v>
      </c>
      <c r="AA78" s="122">
        <v>0</v>
      </c>
      <c r="AB78" s="122">
        <v>58084.82</v>
      </c>
      <c r="AC78" s="122">
        <v>28402.45</v>
      </c>
      <c r="AF78" s="98">
        <f t="shared" si="7"/>
        <v>429728.33999999997</v>
      </c>
      <c r="AG78" s="106">
        <f t="shared" si="8"/>
        <v>26592.87</v>
      </c>
      <c r="AH78" s="26">
        <f t="shared" si="9"/>
        <v>403135.47</v>
      </c>
      <c r="AI78" s="27">
        <f t="shared" si="10"/>
        <v>307318.5</v>
      </c>
      <c r="AJ78" s="19">
        <f t="shared" si="11"/>
        <v>286931.77</v>
      </c>
      <c r="AK78" s="32">
        <f t="shared" si="12"/>
        <v>20386.729999999981</v>
      </c>
    </row>
    <row r="79" spans="1:37" x14ac:dyDescent="0.2">
      <c r="A79" s="1" t="s">
        <v>452</v>
      </c>
      <c r="B79" s="1" t="s">
        <v>453</v>
      </c>
      <c r="C79" s="88">
        <v>4607</v>
      </c>
      <c r="D79" s="88" t="s">
        <v>1094</v>
      </c>
      <c r="E79" s="56" t="s">
        <v>2012</v>
      </c>
      <c r="F79" s="121">
        <v>634077.28</v>
      </c>
      <c r="G79" s="121">
        <v>0</v>
      </c>
      <c r="H79" s="121">
        <v>7445</v>
      </c>
      <c r="J79" s="56">
        <v>2075182.54</v>
      </c>
      <c r="K79" s="56">
        <v>256982.7</v>
      </c>
      <c r="M79" s="273">
        <v>18925.41</v>
      </c>
      <c r="O79" s="273">
        <v>0</v>
      </c>
      <c r="S79" s="56">
        <v>3283107.89</v>
      </c>
      <c r="T79" s="98">
        <v>373974</v>
      </c>
      <c r="W79" s="98">
        <v>70140</v>
      </c>
      <c r="Y79" s="122">
        <v>122050</v>
      </c>
      <c r="Z79" s="122">
        <v>0</v>
      </c>
      <c r="AA79" s="122">
        <v>16144</v>
      </c>
      <c r="AB79" s="122">
        <v>182270.41</v>
      </c>
      <c r="AC79" s="122">
        <v>35250.19</v>
      </c>
      <c r="AE79" s="122">
        <v>1363197</v>
      </c>
      <c r="AF79" s="98">
        <f t="shared" si="7"/>
        <v>641522.28</v>
      </c>
      <c r="AG79" s="106">
        <f t="shared" si="8"/>
        <v>18925.41</v>
      </c>
      <c r="AH79" s="26">
        <f t="shared" si="9"/>
        <v>622596.87</v>
      </c>
      <c r="AI79" s="27">
        <f t="shared" si="10"/>
        <v>444114</v>
      </c>
      <c r="AJ79" s="19">
        <f t="shared" si="11"/>
        <v>1718911.6</v>
      </c>
      <c r="AK79" s="32">
        <f t="shared" si="12"/>
        <v>-1274797.6000000001</v>
      </c>
    </row>
    <row r="80" spans="1:37" x14ac:dyDescent="0.2">
      <c r="A80" s="1" t="s">
        <v>452</v>
      </c>
      <c r="B80" s="1" t="s">
        <v>453</v>
      </c>
      <c r="C80" s="88">
        <v>3828</v>
      </c>
      <c r="D80" s="88" t="s">
        <v>1095</v>
      </c>
      <c r="E80" s="56" t="s">
        <v>2016</v>
      </c>
      <c r="F80" s="121">
        <v>274873.51</v>
      </c>
      <c r="G80" s="121">
        <v>0</v>
      </c>
      <c r="H80" s="121">
        <v>4830</v>
      </c>
      <c r="J80" s="56">
        <v>674849.34</v>
      </c>
      <c r="K80" s="56">
        <v>310687.31</v>
      </c>
      <c r="M80" s="273">
        <v>0</v>
      </c>
      <c r="O80" s="273">
        <v>28.03</v>
      </c>
      <c r="R80" s="56">
        <v>-297667.68</v>
      </c>
      <c r="S80" s="56">
        <v>1600443.98</v>
      </c>
      <c r="T80" s="98">
        <v>116484</v>
      </c>
      <c r="W80" s="98">
        <v>83307</v>
      </c>
      <c r="Y80" s="122">
        <v>148807</v>
      </c>
      <c r="AA80" s="122">
        <v>20736</v>
      </c>
      <c r="AB80" s="122">
        <v>42015.71</v>
      </c>
      <c r="AC80" s="122">
        <v>22722.46</v>
      </c>
      <c r="AF80" s="98">
        <f t="shared" si="7"/>
        <v>279703.51</v>
      </c>
      <c r="AG80" s="106">
        <f t="shared" si="8"/>
        <v>28.03</v>
      </c>
      <c r="AH80" s="26">
        <f t="shared" si="9"/>
        <v>279675.48</v>
      </c>
      <c r="AI80" s="27">
        <f t="shared" si="10"/>
        <v>199791</v>
      </c>
      <c r="AJ80" s="19">
        <f t="shared" si="11"/>
        <v>234281.16999999998</v>
      </c>
      <c r="AK80" s="32">
        <f t="shared" si="12"/>
        <v>-34490.169999999984</v>
      </c>
    </row>
    <row r="81" spans="1:37" x14ac:dyDescent="0.2">
      <c r="A81" s="1" t="s">
        <v>456</v>
      </c>
      <c r="B81" s="1" t="s">
        <v>457</v>
      </c>
      <c r="C81" s="88">
        <v>1142</v>
      </c>
      <c r="D81" s="88" t="s">
        <v>1096</v>
      </c>
      <c r="E81" s="56" t="s">
        <v>1985</v>
      </c>
      <c r="F81" s="121">
        <v>1005.15</v>
      </c>
      <c r="H81" s="121">
        <v>2291.27</v>
      </c>
      <c r="J81" s="56">
        <v>861342.96</v>
      </c>
      <c r="K81" s="56">
        <v>413506.97</v>
      </c>
      <c r="L81" s="273">
        <v>51330</v>
      </c>
      <c r="M81" s="273">
        <v>5400</v>
      </c>
      <c r="Q81" s="56">
        <v>-1361879.87</v>
      </c>
      <c r="R81" s="56">
        <v>0</v>
      </c>
      <c r="S81" s="56">
        <v>2663000</v>
      </c>
      <c r="T81" s="98">
        <v>1922.04</v>
      </c>
      <c r="W81" s="98">
        <v>84430</v>
      </c>
      <c r="Y81" s="122">
        <v>126445</v>
      </c>
      <c r="AB81" s="122">
        <v>35800</v>
      </c>
      <c r="AC81" s="122">
        <v>1695.82</v>
      </c>
      <c r="AE81" s="122">
        <v>0</v>
      </c>
      <c r="AF81" s="98">
        <f t="shared" si="7"/>
        <v>3296.42</v>
      </c>
      <c r="AG81" s="106">
        <f t="shared" si="8"/>
        <v>56730</v>
      </c>
      <c r="AH81" s="26">
        <f t="shared" si="9"/>
        <v>-53433.58</v>
      </c>
      <c r="AI81" s="27">
        <f t="shared" si="10"/>
        <v>86352.04</v>
      </c>
      <c r="AJ81" s="19">
        <f t="shared" si="11"/>
        <v>163940.82</v>
      </c>
      <c r="AK81" s="32">
        <f t="shared" si="12"/>
        <v>-77588.780000000013</v>
      </c>
    </row>
    <row r="82" spans="1:37" x14ac:dyDescent="0.2">
      <c r="A82" s="1" t="s">
        <v>456</v>
      </c>
      <c r="B82" s="1" t="s">
        <v>457</v>
      </c>
      <c r="C82" s="88">
        <v>1176</v>
      </c>
      <c r="D82" s="88" t="s">
        <v>1097</v>
      </c>
      <c r="E82" s="56" t="s">
        <v>1986</v>
      </c>
      <c r="F82" s="121">
        <v>8298.69</v>
      </c>
      <c r="G82" s="121">
        <v>354410</v>
      </c>
      <c r="H82" s="121">
        <v>17923.98</v>
      </c>
      <c r="J82" s="56">
        <v>-8744.16</v>
      </c>
      <c r="K82" s="56">
        <v>476325.75</v>
      </c>
      <c r="L82" s="273">
        <v>0</v>
      </c>
      <c r="M82" s="273">
        <v>0</v>
      </c>
      <c r="O82" s="273">
        <v>0</v>
      </c>
      <c r="S82" s="56">
        <v>1891796.64</v>
      </c>
      <c r="T82" s="98">
        <v>248653.66</v>
      </c>
      <c r="W82" s="98">
        <v>56922.8</v>
      </c>
      <c r="Y82" s="122">
        <v>99529.8</v>
      </c>
      <c r="AB82" s="122">
        <v>44936.639999999999</v>
      </c>
      <c r="AC82" s="122">
        <v>10243.469999999999</v>
      </c>
      <c r="AE82" s="122">
        <v>292908</v>
      </c>
      <c r="AF82" s="98">
        <f t="shared" si="7"/>
        <v>380632.67</v>
      </c>
      <c r="AG82" s="106">
        <f t="shared" si="8"/>
        <v>0</v>
      </c>
      <c r="AH82" s="26">
        <f t="shared" si="9"/>
        <v>380632.67</v>
      </c>
      <c r="AI82" s="27">
        <f t="shared" si="10"/>
        <v>305576.46000000002</v>
      </c>
      <c r="AJ82" s="19">
        <f t="shared" si="11"/>
        <v>447617.91000000003</v>
      </c>
      <c r="AK82" s="32">
        <f t="shared" si="12"/>
        <v>-142041.45000000001</v>
      </c>
    </row>
    <row r="83" spans="1:37" x14ac:dyDescent="0.2">
      <c r="A83" s="1" t="s">
        <v>456</v>
      </c>
      <c r="B83" s="1" t="s">
        <v>457</v>
      </c>
      <c r="C83" s="88">
        <v>2332</v>
      </c>
      <c r="D83" s="88" t="s">
        <v>1098</v>
      </c>
      <c r="E83" s="56" t="s">
        <v>1991</v>
      </c>
      <c r="F83" s="121">
        <v>42063.78</v>
      </c>
      <c r="G83" s="121">
        <v>26100</v>
      </c>
      <c r="H83" s="121">
        <v>20836.18</v>
      </c>
      <c r="J83" s="56">
        <v>91696.46</v>
      </c>
      <c r="K83" s="56">
        <v>331582.12</v>
      </c>
      <c r="L83" s="273">
        <v>13000</v>
      </c>
      <c r="M83" s="273">
        <v>7745.22</v>
      </c>
      <c r="Q83" s="56">
        <v>-1145747.33</v>
      </c>
      <c r="R83" s="56">
        <v>0</v>
      </c>
      <c r="S83" s="56">
        <v>1831896.95</v>
      </c>
      <c r="T83" s="98">
        <v>2597.5500000000002</v>
      </c>
      <c r="W83" s="98">
        <v>84190.1</v>
      </c>
      <c r="X83" s="98">
        <v>0</v>
      </c>
      <c r="Y83" s="122">
        <v>214950.1</v>
      </c>
      <c r="AB83" s="122">
        <v>28166.77</v>
      </c>
      <c r="AC83" s="122">
        <v>23557.08</v>
      </c>
      <c r="AF83" s="98">
        <f t="shared" si="7"/>
        <v>88999.959999999992</v>
      </c>
      <c r="AG83" s="106">
        <f t="shared" si="8"/>
        <v>20745.22</v>
      </c>
      <c r="AH83" s="26">
        <f t="shared" si="9"/>
        <v>68254.739999999991</v>
      </c>
      <c r="AI83" s="27">
        <f t="shared" si="10"/>
        <v>86787.650000000009</v>
      </c>
      <c r="AJ83" s="19">
        <f t="shared" si="11"/>
        <v>266673.95</v>
      </c>
      <c r="AK83" s="32">
        <f t="shared" si="12"/>
        <v>-179886.3</v>
      </c>
    </row>
    <row r="84" spans="1:37" x14ac:dyDescent="0.2">
      <c r="A84" s="1" t="s">
        <v>456</v>
      </c>
      <c r="B84" s="1" t="s">
        <v>457</v>
      </c>
      <c r="C84" s="88">
        <v>2410</v>
      </c>
      <c r="D84" s="88" t="s">
        <v>1099</v>
      </c>
      <c r="E84" s="56" t="s">
        <v>1992</v>
      </c>
      <c r="F84" s="121">
        <v>9615.7099999999991</v>
      </c>
      <c r="G84" s="121">
        <v>0</v>
      </c>
      <c r="H84" s="121">
        <v>17076.169999999998</v>
      </c>
      <c r="J84" s="56">
        <v>-13496.51</v>
      </c>
      <c r="K84" s="56">
        <v>166683.57999999999</v>
      </c>
      <c r="L84" s="273">
        <v>39400</v>
      </c>
      <c r="M84" s="273">
        <v>26520</v>
      </c>
      <c r="R84" s="56">
        <v>0</v>
      </c>
      <c r="S84" s="56">
        <v>1831896</v>
      </c>
      <c r="T84" s="98">
        <v>4148.3</v>
      </c>
      <c r="W84" s="98">
        <v>68300</v>
      </c>
      <c r="Y84" s="122">
        <v>113946</v>
      </c>
      <c r="AB84" s="122">
        <v>24938.02</v>
      </c>
      <c r="AC84" s="122">
        <v>13508.51</v>
      </c>
      <c r="AF84" s="98">
        <f t="shared" si="7"/>
        <v>26691.879999999997</v>
      </c>
      <c r="AG84" s="106">
        <f t="shared" si="8"/>
        <v>65920</v>
      </c>
      <c r="AH84" s="26">
        <f t="shared" si="9"/>
        <v>-39228.120000000003</v>
      </c>
      <c r="AI84" s="27">
        <f t="shared" si="10"/>
        <v>72448.3</v>
      </c>
      <c r="AJ84" s="19">
        <f t="shared" si="11"/>
        <v>152392.53</v>
      </c>
      <c r="AK84" s="32">
        <f>AI84-AJ84</f>
        <v>-79944.23</v>
      </c>
    </row>
    <row r="85" spans="1:37" s="31" customFormat="1" x14ac:dyDescent="0.2">
      <c r="A85" s="31" t="s">
        <v>456</v>
      </c>
      <c r="B85" s="31" t="s">
        <v>457</v>
      </c>
      <c r="C85" s="89">
        <v>3521</v>
      </c>
      <c r="D85" s="89" t="s">
        <v>1100</v>
      </c>
      <c r="E85" s="56" t="s">
        <v>1993</v>
      </c>
      <c r="F85" s="121">
        <v>5842.13</v>
      </c>
      <c r="G85" s="121"/>
      <c r="H85" s="121">
        <v>23649.54</v>
      </c>
      <c r="I85" s="121"/>
      <c r="J85" s="56">
        <v>1787190.59</v>
      </c>
      <c r="K85" s="56">
        <v>2528411.94</v>
      </c>
      <c r="L85" s="273">
        <v>183678</v>
      </c>
      <c r="M85" s="273">
        <v>10600</v>
      </c>
      <c r="N85" s="273"/>
      <c r="O85" s="273"/>
      <c r="P85" s="56"/>
      <c r="Q85" s="56"/>
      <c r="R85" s="56">
        <v>0</v>
      </c>
      <c r="S85" s="56">
        <v>4000000</v>
      </c>
      <c r="T85" s="98">
        <v>3023.6</v>
      </c>
      <c r="U85" s="98"/>
      <c r="V85" s="98"/>
      <c r="W85" s="98">
        <v>16821</v>
      </c>
      <c r="X85" s="98"/>
      <c r="Y85" s="122">
        <v>122821</v>
      </c>
      <c r="Z85" s="122"/>
      <c r="AA85" s="122"/>
      <c r="AB85" s="122">
        <v>32480</v>
      </c>
      <c r="AC85" s="122">
        <v>28753.42</v>
      </c>
      <c r="AD85" s="122"/>
      <c r="AE85" s="122">
        <v>15573</v>
      </c>
      <c r="AF85" s="98">
        <f t="shared" si="7"/>
        <v>29491.670000000002</v>
      </c>
      <c r="AG85" s="106">
        <f t="shared" si="8"/>
        <v>194278</v>
      </c>
      <c r="AH85" s="26">
        <f t="shared" si="9"/>
        <v>-164786.32999999999</v>
      </c>
      <c r="AI85" s="27">
        <f t="shared" si="10"/>
        <v>19844.599999999999</v>
      </c>
      <c r="AJ85" s="19">
        <f t="shared" si="11"/>
        <v>199627.41999999998</v>
      </c>
      <c r="AK85" s="32">
        <f t="shared" si="12"/>
        <v>-179782.81999999998</v>
      </c>
    </row>
    <row r="86" spans="1:37" x14ac:dyDescent="0.2">
      <c r="E86" s="56" t="s">
        <v>2015</v>
      </c>
      <c r="F86" s="121">
        <v>7000</v>
      </c>
      <c r="J86" s="56">
        <v>141094.38</v>
      </c>
      <c r="K86" s="56">
        <v>6</v>
      </c>
      <c r="O86" s="273">
        <v>7000</v>
      </c>
      <c r="R86" s="56">
        <v>110277.47</v>
      </c>
      <c r="S86" s="56">
        <v>31316.240000000002</v>
      </c>
      <c r="W86" s="98">
        <v>49269.5</v>
      </c>
      <c r="X86" s="98">
        <v>16200</v>
      </c>
      <c r="Y86" s="122">
        <v>49269.5</v>
      </c>
      <c r="AB86" s="122">
        <v>16200</v>
      </c>
      <c r="AC86" s="122">
        <v>493.33</v>
      </c>
      <c r="AF86" s="98">
        <f t="shared" si="7"/>
        <v>7000</v>
      </c>
      <c r="AG86" s="106">
        <f t="shared" si="8"/>
        <v>7000</v>
      </c>
      <c r="AH86" s="26">
        <f t="shared" si="9"/>
        <v>0</v>
      </c>
      <c r="AI86" s="27">
        <f t="shared" si="10"/>
        <v>65469.5</v>
      </c>
      <c r="AJ86" s="19">
        <f t="shared" si="11"/>
        <v>65962.83</v>
      </c>
      <c r="AK86" s="32">
        <f t="shared" si="12"/>
        <v>-493.33000000000175</v>
      </c>
    </row>
    <row r="87" spans="1:37" x14ac:dyDescent="0.2">
      <c r="AF87" s="54"/>
      <c r="AG87" s="35"/>
      <c r="AH87" s="32"/>
      <c r="AI87" s="29"/>
      <c r="AJ87" s="28"/>
    </row>
    <row r="88" spans="1:37" x14ac:dyDescent="0.2">
      <c r="AF88" s="54"/>
      <c r="AG88" s="35"/>
      <c r="AH88" s="32"/>
      <c r="AI88" s="29"/>
      <c r="AJ88" s="28"/>
    </row>
    <row r="89" spans="1:37" x14ac:dyDescent="0.2">
      <c r="AF89" s="54"/>
      <c r="AG89" s="35"/>
      <c r="AH89" s="32"/>
      <c r="AI89" s="29"/>
      <c r="AJ89" s="28"/>
    </row>
    <row r="90" spans="1:37" x14ac:dyDescent="0.2">
      <c r="AF90" s="54"/>
      <c r="AG90" s="35"/>
      <c r="AH90" s="32"/>
      <c r="AI90" s="29"/>
      <c r="AJ90" s="28"/>
    </row>
    <row r="91" spans="1:37" x14ac:dyDescent="0.2">
      <c r="AF91" s="54"/>
      <c r="AG91" s="35"/>
      <c r="AH91" s="32"/>
      <c r="AI91" s="29"/>
      <c r="AJ91" s="28"/>
    </row>
    <row r="92" spans="1:37" x14ac:dyDescent="0.2">
      <c r="AF92" s="54"/>
      <c r="AG92" s="35"/>
      <c r="AH92" s="32"/>
      <c r="AI92" s="29"/>
      <c r="AJ92" s="28"/>
    </row>
    <row r="93" spans="1:37" x14ac:dyDescent="0.2">
      <c r="AF93" s="54"/>
      <c r="AG93" s="35"/>
      <c r="AH93" s="32"/>
      <c r="AI93" s="29"/>
      <c r="AJ93" s="28"/>
    </row>
    <row r="94" spans="1:37" x14ac:dyDescent="0.2">
      <c r="AF94" s="54"/>
      <c r="AG94" s="35"/>
      <c r="AH94" s="32"/>
      <c r="AI94" s="29"/>
      <c r="AJ94" s="28"/>
    </row>
    <row r="95" spans="1:37" x14ac:dyDescent="0.2">
      <c r="AF95" s="54"/>
      <c r="AG95" s="35"/>
      <c r="AH95" s="32"/>
      <c r="AI95" s="29"/>
      <c r="AJ95" s="28"/>
    </row>
    <row r="96" spans="1:37" x14ac:dyDescent="0.2">
      <c r="AF96" s="54"/>
      <c r="AG96" s="35"/>
      <c r="AH96" s="32"/>
      <c r="AI96" s="29"/>
      <c r="AJ96" s="28"/>
    </row>
    <row r="97" spans="32:36" x14ac:dyDescent="0.2">
      <c r="AF97" s="54"/>
      <c r="AG97" s="35"/>
      <c r="AH97" s="32"/>
      <c r="AI97" s="29"/>
      <c r="AJ97" s="28"/>
    </row>
    <row r="98" spans="32:36" x14ac:dyDescent="0.2">
      <c r="AF98" s="54"/>
      <c r="AG98" s="35"/>
      <c r="AH98" s="32"/>
      <c r="AI98" s="29"/>
      <c r="AJ98" s="28"/>
    </row>
    <row r="99" spans="32:36" x14ac:dyDescent="0.2">
      <c r="AF99" s="54"/>
      <c r="AG99" s="35"/>
      <c r="AH99" s="32"/>
      <c r="AI99" s="29"/>
      <c r="AJ99" s="28"/>
    </row>
    <row r="100" spans="32:36" x14ac:dyDescent="0.2">
      <c r="AF100" s="54"/>
      <c r="AG100" s="35"/>
      <c r="AH100" s="32"/>
      <c r="AI100" s="29"/>
      <c r="AJ100" s="28"/>
    </row>
    <row r="101" spans="32:36" x14ac:dyDescent="0.2">
      <c r="AF101" s="54"/>
      <c r="AG101" s="35"/>
      <c r="AH101" s="32"/>
      <c r="AI101" s="29"/>
      <c r="AJ101" s="28"/>
    </row>
    <row r="102" spans="32:36" x14ac:dyDescent="0.2">
      <c r="AF102" s="54"/>
      <c r="AG102" s="35"/>
      <c r="AH102" s="32"/>
      <c r="AI102" s="29"/>
      <c r="AJ102" s="28"/>
    </row>
    <row r="103" spans="32:36" x14ac:dyDescent="0.2">
      <c r="AF103" s="54"/>
      <c r="AG103" s="35"/>
      <c r="AH103" s="32"/>
      <c r="AI103" s="29"/>
      <c r="AJ103" s="28"/>
    </row>
    <row r="104" spans="32:36" x14ac:dyDescent="0.2">
      <c r="AF104" s="54"/>
      <c r="AG104" s="35"/>
      <c r="AH104" s="32"/>
      <c r="AI104" s="29"/>
      <c r="AJ104" s="28"/>
    </row>
    <row r="105" spans="32:36" x14ac:dyDescent="0.2">
      <c r="AF105" s="54"/>
      <c r="AG105" s="35"/>
      <c r="AH105" s="32"/>
      <c r="AI105" s="29"/>
      <c r="AJ105" s="28"/>
    </row>
    <row r="106" spans="32:36" x14ac:dyDescent="0.2">
      <c r="AF106" s="54"/>
      <c r="AG106" s="35"/>
      <c r="AH106" s="32"/>
      <c r="AI106" s="29"/>
      <c r="AJ106" s="28"/>
    </row>
    <row r="107" spans="32:36" x14ac:dyDescent="0.2">
      <c r="AF107" s="54"/>
      <c r="AG107" s="35"/>
      <c r="AH107" s="32"/>
      <c r="AI107" s="29"/>
      <c r="AJ107" s="28"/>
    </row>
    <row r="108" spans="32:36" x14ac:dyDescent="0.2">
      <c r="AF108" s="54"/>
      <c r="AG108" s="35"/>
      <c r="AH108" s="32"/>
      <c r="AI108" s="29"/>
      <c r="AJ108" s="28"/>
    </row>
    <row r="109" spans="32:36" x14ac:dyDescent="0.2">
      <c r="AF109" s="54"/>
      <c r="AG109" s="35"/>
      <c r="AH109" s="32"/>
      <c r="AI109" s="29"/>
      <c r="AJ109" s="28"/>
    </row>
    <row r="110" spans="32:36" x14ac:dyDescent="0.2">
      <c r="AF110" s="54"/>
      <c r="AG110" s="35"/>
      <c r="AH110" s="32"/>
      <c r="AI110" s="29"/>
      <c r="AJ110" s="28"/>
    </row>
    <row r="111" spans="32:36" x14ac:dyDescent="0.2">
      <c r="AF111" s="54"/>
      <c r="AG111" s="35"/>
      <c r="AH111" s="32"/>
      <c r="AI111" s="29"/>
      <c r="AJ111" s="28"/>
    </row>
    <row r="112" spans="32:36" x14ac:dyDescent="0.2">
      <c r="AF112" s="54"/>
      <c r="AG112" s="35"/>
      <c r="AH112" s="32"/>
      <c r="AI112" s="29"/>
      <c r="AJ112" s="28"/>
    </row>
    <row r="113" spans="32:36" x14ac:dyDescent="0.2">
      <c r="AF113" s="54"/>
      <c r="AG113" s="35"/>
      <c r="AH113" s="32"/>
      <c r="AI113" s="29"/>
      <c r="AJ113" s="28"/>
    </row>
    <row r="114" spans="32:36" x14ac:dyDescent="0.2">
      <c r="AF114" s="54"/>
      <c r="AG114" s="35"/>
      <c r="AH114" s="32"/>
      <c r="AI114" s="29"/>
      <c r="AJ114" s="28"/>
    </row>
    <row r="115" spans="32:36" x14ac:dyDescent="0.2">
      <c r="AF115" s="54"/>
      <c r="AG115" s="35"/>
      <c r="AH115" s="32"/>
      <c r="AI115" s="29"/>
      <c r="AJ115" s="28"/>
    </row>
    <row r="116" spans="32:36" x14ac:dyDescent="0.2">
      <c r="AF116" s="54"/>
      <c r="AG116" s="35"/>
      <c r="AH116" s="32"/>
      <c r="AI116" s="29"/>
      <c r="AJ116" s="28"/>
    </row>
    <row r="117" spans="32:36" x14ac:dyDescent="0.2">
      <c r="AF117" s="54"/>
      <c r="AG117" s="35"/>
      <c r="AH117" s="32"/>
      <c r="AI117" s="29"/>
      <c r="AJ117" s="28"/>
    </row>
    <row r="118" spans="32:36" x14ac:dyDescent="0.2">
      <c r="AF118" s="54"/>
      <c r="AG118" s="35"/>
      <c r="AH118" s="32"/>
      <c r="AI118" s="29"/>
      <c r="AJ118" s="28"/>
    </row>
    <row r="119" spans="32:36" x14ac:dyDescent="0.2">
      <c r="AF119" s="54"/>
      <c r="AG119" s="35"/>
      <c r="AH119" s="32"/>
      <c r="AI119" s="29"/>
      <c r="AJ119" s="28"/>
    </row>
    <row r="120" spans="32:36" x14ac:dyDescent="0.2">
      <c r="AF120" s="54"/>
      <c r="AG120" s="35"/>
      <c r="AH120" s="32"/>
      <c r="AI120" s="29"/>
      <c r="AJ120" s="28"/>
    </row>
    <row r="121" spans="32:36" x14ac:dyDescent="0.2">
      <c r="AF121" s="54"/>
      <c r="AG121" s="35"/>
      <c r="AH121" s="32"/>
      <c r="AI121" s="29"/>
      <c r="AJ121" s="28"/>
    </row>
    <row r="122" spans="32:36" x14ac:dyDescent="0.2">
      <c r="AF122" s="54"/>
      <c r="AG122" s="35"/>
      <c r="AH122" s="32"/>
      <c r="AI122" s="29"/>
      <c r="AJ122" s="28"/>
    </row>
    <row r="123" spans="32:36" x14ac:dyDescent="0.2">
      <c r="AF123" s="54"/>
      <c r="AG123" s="35"/>
      <c r="AH123" s="32"/>
      <c r="AI123" s="29"/>
      <c r="AJ123" s="28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2"/>
  <sheetViews>
    <sheetView topLeftCell="Y1" zoomScale="60" zoomScaleNormal="60" workbookViewId="0">
      <selection activeCell="AC1" sqref="A1:AC1048576"/>
    </sheetView>
  </sheetViews>
  <sheetFormatPr defaultColWidth="9" defaultRowHeight="14.25" x14ac:dyDescent="0.2"/>
  <cols>
    <col min="1" max="1" width="39.125" style="286" bestFit="1" customWidth="1"/>
    <col min="2" max="2" width="31.875" style="270" bestFit="1" customWidth="1"/>
    <col min="3" max="3" width="31" style="270" bestFit="1" customWidth="1"/>
    <col min="4" max="4" width="22.75" style="270" bestFit="1" customWidth="1"/>
    <col min="5" max="5" width="22.5" style="286" bestFit="1" customWidth="1"/>
    <col min="6" max="6" width="17" style="286" bestFit="1" customWidth="1"/>
    <col min="7" max="7" width="14.625" style="274" bestFit="1" customWidth="1"/>
    <col min="8" max="8" width="16.625" style="274" bestFit="1" customWidth="1"/>
    <col min="9" max="9" width="18.875" style="274" bestFit="1" customWidth="1"/>
    <col min="10" max="10" width="18.125" style="274" bestFit="1" customWidth="1"/>
    <col min="11" max="11" width="20.125" style="274" bestFit="1" customWidth="1"/>
    <col min="12" max="12" width="26.5" style="286" bestFit="1" customWidth="1"/>
    <col min="13" max="13" width="26.625" style="286" bestFit="1" customWidth="1"/>
    <col min="14" max="14" width="17" style="286" bestFit="1" customWidth="1"/>
    <col min="15" max="15" width="26.125" style="286" bestFit="1" customWidth="1"/>
    <col min="16" max="16" width="42.875" style="271" bestFit="1" customWidth="1"/>
    <col min="17" max="17" width="43.625" style="271" bestFit="1" customWidth="1"/>
    <col min="18" max="18" width="27.75" style="271" bestFit="1" customWidth="1"/>
    <col min="19" max="19" width="53.125" style="271" bestFit="1" customWidth="1"/>
    <col min="20" max="20" width="14.625" style="271" bestFit="1" customWidth="1"/>
    <col min="21" max="21" width="19.125" style="271" bestFit="1" customWidth="1"/>
    <col min="22" max="22" width="25.5" style="272" bestFit="1" customWidth="1"/>
    <col min="23" max="23" width="23.875" style="272" bestFit="1" customWidth="1"/>
    <col min="24" max="24" width="41" style="272" bestFit="1" customWidth="1"/>
    <col min="25" max="25" width="29.625" style="272" bestFit="1" customWidth="1"/>
    <col min="26" max="26" width="31.875" style="272" bestFit="1" customWidth="1"/>
    <col min="27" max="27" width="34.25" style="272" bestFit="1" customWidth="1"/>
    <col min="28" max="28" width="28.25" style="272" bestFit="1" customWidth="1"/>
    <col min="29" max="29" width="34.25" style="272" bestFit="1" customWidth="1"/>
    <col min="30" max="16384" width="9" style="286"/>
  </cols>
  <sheetData>
    <row r="1" spans="1:29" x14ac:dyDescent="0.2">
      <c r="A1" s="286" t="s">
        <v>590</v>
      </c>
      <c r="B1" s="270" t="s">
        <v>1438</v>
      </c>
      <c r="C1" s="270" t="s">
        <v>1439</v>
      </c>
      <c r="D1" s="270" t="s">
        <v>1440</v>
      </c>
      <c r="E1" s="286" t="s">
        <v>1441</v>
      </c>
      <c r="F1" s="286" t="s">
        <v>1442</v>
      </c>
      <c r="G1" s="274" t="s">
        <v>1444</v>
      </c>
      <c r="H1" s="274" t="s">
        <v>1445</v>
      </c>
      <c r="I1" s="274" t="s">
        <v>1582</v>
      </c>
      <c r="J1" s="274" t="s">
        <v>1446</v>
      </c>
      <c r="K1" s="274" t="s">
        <v>1447</v>
      </c>
      <c r="L1" s="286" t="s">
        <v>1448</v>
      </c>
      <c r="M1" s="286" t="s">
        <v>1449</v>
      </c>
      <c r="N1" s="286" t="s">
        <v>1450</v>
      </c>
      <c r="O1" s="286" t="s">
        <v>1451</v>
      </c>
      <c r="P1" s="271" t="s">
        <v>2017</v>
      </c>
      <c r="Q1" s="271" t="s">
        <v>1452</v>
      </c>
      <c r="R1" s="271" t="s">
        <v>1453</v>
      </c>
      <c r="S1" s="271" t="s">
        <v>1454</v>
      </c>
      <c r="T1" s="271" t="s">
        <v>1455</v>
      </c>
      <c r="U1" s="271" t="s">
        <v>1456</v>
      </c>
      <c r="V1" s="272" t="s">
        <v>1457</v>
      </c>
      <c r="W1" s="272" t="s">
        <v>1458</v>
      </c>
      <c r="X1" s="272" t="s">
        <v>1459</v>
      </c>
      <c r="Y1" s="272" t="s">
        <v>1460</v>
      </c>
      <c r="Z1" s="272" t="s">
        <v>1461</v>
      </c>
      <c r="AA1" s="272" t="s">
        <v>2018</v>
      </c>
      <c r="AB1" s="272" t="s">
        <v>1589</v>
      </c>
      <c r="AC1" s="272" t="s">
        <v>1462</v>
      </c>
    </row>
    <row r="2" spans="1:29" x14ac:dyDescent="0.2">
      <c r="A2" s="286" t="s">
        <v>591</v>
      </c>
      <c r="B2" s="270" t="s">
        <v>1463</v>
      </c>
      <c r="C2" s="270" t="s">
        <v>1464</v>
      </c>
      <c r="D2" s="270" t="s">
        <v>1465</v>
      </c>
      <c r="E2" s="286" t="s">
        <v>1466</v>
      </c>
      <c r="F2" s="286" t="s">
        <v>1467</v>
      </c>
      <c r="G2" s="274" t="s">
        <v>1469</v>
      </c>
      <c r="H2" s="274" t="s">
        <v>1470</v>
      </c>
      <c r="I2" s="274" t="s">
        <v>1598</v>
      </c>
      <c r="J2" s="274" t="s">
        <v>1471</v>
      </c>
      <c r="K2" s="274" t="s">
        <v>1472</v>
      </c>
      <c r="L2" s="286" t="s">
        <v>1473</v>
      </c>
      <c r="M2" s="286" t="s">
        <v>1474</v>
      </c>
      <c r="N2" s="286" t="s">
        <v>1475</v>
      </c>
      <c r="O2" s="286" t="s">
        <v>1476</v>
      </c>
      <c r="P2" s="271" t="s">
        <v>2019</v>
      </c>
      <c r="Q2" s="271" t="s">
        <v>1477</v>
      </c>
      <c r="R2" s="271" t="s">
        <v>1478</v>
      </c>
      <c r="S2" s="271" t="s">
        <v>1479</v>
      </c>
      <c r="T2" s="271" t="s">
        <v>1480</v>
      </c>
      <c r="U2" s="271" t="s">
        <v>1481</v>
      </c>
      <c r="V2" s="272" t="s">
        <v>1482</v>
      </c>
      <c r="W2" s="272" t="s">
        <v>1483</v>
      </c>
      <c r="X2" s="272" t="s">
        <v>1484</v>
      </c>
      <c r="Y2" s="272" t="s">
        <v>1485</v>
      </c>
      <c r="Z2" s="272" t="s">
        <v>1486</v>
      </c>
      <c r="AA2" s="272" t="s">
        <v>2020</v>
      </c>
      <c r="AB2" s="272" t="s">
        <v>1605</v>
      </c>
      <c r="AC2" s="272" t="s">
        <v>1487</v>
      </c>
    </row>
    <row r="3" spans="1:29" x14ac:dyDescent="0.2">
      <c r="A3" s="286" t="s">
        <v>592</v>
      </c>
      <c r="B3" s="270">
        <v>87686229.040000007</v>
      </c>
      <c r="C3" s="270">
        <v>8819667.5299999993</v>
      </c>
      <c r="D3" s="270">
        <v>17227979.300000001</v>
      </c>
      <c r="E3" s="286">
        <v>115920110.93000001</v>
      </c>
      <c r="F3" s="286">
        <v>41663940.32</v>
      </c>
      <c r="G3" s="274">
        <v>20559560.969999999</v>
      </c>
      <c r="H3" s="274">
        <v>4065905.91</v>
      </c>
      <c r="I3" s="274">
        <v>3009.85</v>
      </c>
      <c r="J3" s="274">
        <v>520457</v>
      </c>
      <c r="K3" s="274">
        <v>3471553.68</v>
      </c>
      <c r="L3" s="286">
        <v>77778</v>
      </c>
      <c r="M3" s="286">
        <v>-3982433.39</v>
      </c>
      <c r="N3" s="286">
        <v>-47662680.280000001</v>
      </c>
      <c r="O3" s="286">
        <v>360400756.19999999</v>
      </c>
      <c r="P3" s="271">
        <v>944.03</v>
      </c>
      <c r="Q3" s="271">
        <v>37258905.770000003</v>
      </c>
      <c r="R3" s="271">
        <v>584712.5</v>
      </c>
      <c r="S3" s="271">
        <v>8719.83</v>
      </c>
      <c r="T3" s="271">
        <v>24768827.699999999</v>
      </c>
      <c r="U3" s="271">
        <v>1627436.39</v>
      </c>
      <c r="V3" s="272">
        <v>36091050.030000001</v>
      </c>
      <c r="W3" s="272">
        <v>7500</v>
      </c>
      <c r="X3" s="272">
        <v>31473.599999999999</v>
      </c>
      <c r="Y3" s="272">
        <v>13026575.800000001</v>
      </c>
      <c r="Z3" s="272">
        <v>2889583.23</v>
      </c>
      <c r="AA3" s="272">
        <v>0</v>
      </c>
      <c r="AB3" s="272">
        <v>191078.25</v>
      </c>
      <c r="AC3" s="272">
        <v>25700</v>
      </c>
    </row>
    <row r="4" spans="1:29" x14ac:dyDescent="0.2">
      <c r="A4" s="286" t="s">
        <v>2021</v>
      </c>
      <c r="B4" s="270">
        <v>10648.28</v>
      </c>
      <c r="D4" s="270">
        <v>62910</v>
      </c>
      <c r="E4" s="286">
        <v>4</v>
      </c>
      <c r="F4" s="286">
        <v>36406</v>
      </c>
      <c r="N4" s="286">
        <v>-3030031.72</v>
      </c>
      <c r="O4" s="286">
        <v>3140000</v>
      </c>
    </row>
    <row r="5" spans="1:29" x14ac:dyDescent="0.2">
      <c r="A5" s="286" t="s">
        <v>2022</v>
      </c>
      <c r="B5" s="270">
        <v>48.14</v>
      </c>
      <c r="D5" s="270">
        <v>495</v>
      </c>
      <c r="E5" s="286">
        <v>505890</v>
      </c>
      <c r="F5" s="286">
        <v>0</v>
      </c>
      <c r="N5" s="286">
        <v>-700917.51</v>
      </c>
      <c r="O5" s="286">
        <v>1209311.82</v>
      </c>
      <c r="S5" s="271">
        <v>38.83</v>
      </c>
      <c r="T5" s="271">
        <v>111772.5</v>
      </c>
      <c r="U5" s="271">
        <v>62385.87</v>
      </c>
      <c r="V5" s="272">
        <v>163152.5</v>
      </c>
      <c r="X5" s="272">
        <v>2000</v>
      </c>
      <c r="Y5" s="272">
        <v>11005.87</v>
      </c>
    </row>
    <row r="6" spans="1:29" x14ac:dyDescent="0.2">
      <c r="A6" s="286" t="s">
        <v>2023</v>
      </c>
      <c r="B6" s="270">
        <v>3847.21</v>
      </c>
      <c r="D6" s="270">
        <v>1010</v>
      </c>
      <c r="E6" s="286">
        <v>49819.55</v>
      </c>
      <c r="F6" s="286">
        <v>27375</v>
      </c>
      <c r="M6" s="286">
        <v>-226997.82</v>
      </c>
      <c r="N6" s="286">
        <v>-1073039.76</v>
      </c>
      <c r="O6" s="286">
        <v>1382089.34</v>
      </c>
      <c r="U6" s="271">
        <v>37527.120000000003</v>
      </c>
      <c r="V6" s="272">
        <v>36830</v>
      </c>
      <c r="Y6" s="272">
        <v>697.12</v>
      </c>
    </row>
    <row r="7" spans="1:29" x14ac:dyDescent="0.2">
      <c r="A7" s="286" t="s">
        <v>2024</v>
      </c>
      <c r="B7" s="270">
        <v>12914.38</v>
      </c>
      <c r="E7" s="286">
        <v>4</v>
      </c>
      <c r="F7" s="286">
        <v>266715.83</v>
      </c>
      <c r="N7" s="286">
        <v>-1265211.75</v>
      </c>
      <c r="O7" s="286">
        <v>1532600</v>
      </c>
      <c r="S7" s="271">
        <v>44.96</v>
      </c>
      <c r="T7" s="271">
        <v>99582</v>
      </c>
      <c r="U7" s="271">
        <v>88701</v>
      </c>
      <c r="V7" s="272">
        <v>176082</v>
      </c>
    </row>
    <row r="8" spans="1:29" x14ac:dyDescent="0.2">
      <c r="A8" s="286" t="s">
        <v>2025</v>
      </c>
      <c r="B8" s="270">
        <v>13689.99</v>
      </c>
      <c r="D8" s="270">
        <v>0</v>
      </c>
      <c r="E8" s="286">
        <v>1928502</v>
      </c>
      <c r="F8" s="286">
        <v>57028</v>
      </c>
      <c r="N8" s="286">
        <v>-271995.01</v>
      </c>
      <c r="O8" s="286">
        <v>2300000</v>
      </c>
      <c r="T8" s="271">
        <v>94261</v>
      </c>
      <c r="U8" s="271">
        <v>58824.959999999999</v>
      </c>
      <c r="V8" s="272">
        <v>145011</v>
      </c>
      <c r="Y8" s="272">
        <v>36859.96</v>
      </c>
    </row>
    <row r="9" spans="1:29" x14ac:dyDescent="0.2">
      <c r="A9" s="286" t="s">
        <v>2026</v>
      </c>
      <c r="B9" s="270">
        <v>54119.01</v>
      </c>
      <c r="D9" s="270">
        <v>7110.26</v>
      </c>
      <c r="E9" s="286">
        <v>3098600.12</v>
      </c>
      <c r="F9" s="286">
        <v>401111.11</v>
      </c>
      <c r="N9" s="286">
        <v>2367124.5</v>
      </c>
      <c r="O9" s="286">
        <v>1150000</v>
      </c>
      <c r="T9" s="271">
        <v>113610</v>
      </c>
      <c r="U9" s="271">
        <v>68429.81</v>
      </c>
      <c r="V9" s="272">
        <v>130931.48</v>
      </c>
      <c r="Y9" s="272">
        <v>7292.33</v>
      </c>
    </row>
    <row r="10" spans="1:29" x14ac:dyDescent="0.2">
      <c r="A10" s="286" t="s">
        <v>2027</v>
      </c>
      <c r="B10" s="270">
        <v>15424.95</v>
      </c>
      <c r="D10" s="270">
        <v>30744</v>
      </c>
      <c r="E10" s="286">
        <v>3198683.33</v>
      </c>
      <c r="F10" s="286">
        <v>34</v>
      </c>
      <c r="N10" s="286">
        <v>1998031.28</v>
      </c>
      <c r="O10" s="286">
        <v>1250300</v>
      </c>
      <c r="T10" s="271">
        <v>118551</v>
      </c>
      <c r="U10" s="271">
        <v>6858.76</v>
      </c>
      <c r="V10" s="272">
        <v>123317</v>
      </c>
      <c r="Y10" s="272">
        <v>5537.76</v>
      </c>
    </row>
    <row r="11" spans="1:29" x14ac:dyDescent="0.2">
      <c r="A11" s="286" t="s">
        <v>2028</v>
      </c>
      <c r="B11" s="270">
        <v>3109.02</v>
      </c>
      <c r="E11" s="286">
        <v>3</v>
      </c>
      <c r="F11" s="286">
        <v>15447.11</v>
      </c>
      <c r="N11" s="286">
        <v>-1523812.61</v>
      </c>
      <c r="O11" s="286">
        <v>1542339.31</v>
      </c>
      <c r="S11" s="271">
        <v>32.43</v>
      </c>
      <c r="T11" s="271">
        <v>72492</v>
      </c>
      <c r="U11" s="271">
        <v>151160.63</v>
      </c>
      <c r="V11" s="272">
        <v>208938</v>
      </c>
      <c r="Y11" s="272">
        <v>11715.63</v>
      </c>
    </row>
    <row r="12" spans="1:29" x14ac:dyDescent="0.2">
      <c r="A12" s="286" t="s">
        <v>2029</v>
      </c>
      <c r="B12" s="270">
        <v>33059.69</v>
      </c>
      <c r="D12" s="270">
        <v>7170</v>
      </c>
      <c r="E12" s="286">
        <v>1216670.18</v>
      </c>
      <c r="F12" s="286">
        <v>-3984</v>
      </c>
      <c r="N12" s="286">
        <v>-619084.13</v>
      </c>
      <c r="O12" s="286">
        <v>1850000</v>
      </c>
      <c r="T12" s="271">
        <v>252693</v>
      </c>
      <c r="U12" s="271">
        <v>32900</v>
      </c>
      <c r="V12" s="272">
        <v>263593</v>
      </c>
    </row>
    <row r="13" spans="1:29" x14ac:dyDescent="0.2">
      <c r="A13" s="286" t="s">
        <v>2030</v>
      </c>
      <c r="B13" s="270">
        <v>260454.84</v>
      </c>
      <c r="D13" s="270">
        <v>28805</v>
      </c>
      <c r="E13" s="286">
        <v>411687.28</v>
      </c>
      <c r="F13" s="286">
        <v>10353.030000000001</v>
      </c>
      <c r="N13" s="286">
        <v>-1759291.85</v>
      </c>
      <c r="O13" s="286">
        <v>2473517</v>
      </c>
      <c r="T13" s="271">
        <v>198712.5</v>
      </c>
      <c r="U13" s="271">
        <v>44663.23</v>
      </c>
      <c r="V13" s="272">
        <v>240562.5</v>
      </c>
      <c r="Y13" s="272">
        <v>5738.23</v>
      </c>
    </row>
    <row r="14" spans="1:29" x14ac:dyDescent="0.2">
      <c r="A14" s="286" t="s">
        <v>2031</v>
      </c>
      <c r="B14" s="270">
        <v>5325.89</v>
      </c>
      <c r="D14" s="270">
        <v>150</v>
      </c>
      <c r="E14" s="286">
        <v>1877701.34</v>
      </c>
      <c r="F14" s="286">
        <v>10</v>
      </c>
      <c r="N14" s="286">
        <v>659539.23</v>
      </c>
      <c r="O14" s="286">
        <v>1223648</v>
      </c>
      <c r="U14" s="271">
        <v>74298.48</v>
      </c>
      <c r="V14" s="272">
        <v>65446</v>
      </c>
      <c r="Y14" s="272">
        <v>8852.48</v>
      </c>
    </row>
    <row r="15" spans="1:29" x14ac:dyDescent="0.2">
      <c r="A15" s="286" t="s">
        <v>2032</v>
      </c>
      <c r="B15" s="270">
        <v>111.25</v>
      </c>
      <c r="E15" s="286">
        <v>612516.23</v>
      </c>
      <c r="F15" s="286">
        <v>153372.48000000001</v>
      </c>
      <c r="N15" s="286">
        <v>-1024913.16</v>
      </c>
      <c r="O15" s="286">
        <v>1790913.12</v>
      </c>
      <c r="T15" s="271">
        <v>2398426</v>
      </c>
      <c r="U15" s="271">
        <v>222940</v>
      </c>
      <c r="V15" s="272">
        <v>2621366</v>
      </c>
    </row>
    <row r="16" spans="1:29" x14ac:dyDescent="0.2">
      <c r="A16" s="286" t="s">
        <v>2033</v>
      </c>
      <c r="B16" s="270">
        <v>4591.16</v>
      </c>
      <c r="D16" s="270">
        <v>2944</v>
      </c>
      <c r="E16" s="286">
        <v>174337.25</v>
      </c>
      <c r="F16" s="286">
        <v>9784.83</v>
      </c>
      <c r="N16" s="286">
        <v>-1133877.28</v>
      </c>
      <c r="O16" s="286">
        <v>1325520</v>
      </c>
      <c r="S16" s="271">
        <v>14.52</v>
      </c>
      <c r="T16" s="271">
        <v>149873</v>
      </c>
      <c r="U16" s="271">
        <v>9000</v>
      </c>
      <c r="V16" s="272">
        <v>158873</v>
      </c>
    </row>
    <row r="17" spans="1:26" x14ac:dyDescent="0.2">
      <c r="A17" s="286" t="s">
        <v>2034</v>
      </c>
      <c r="B17" s="270">
        <v>3805.35</v>
      </c>
      <c r="D17" s="270">
        <v>2510</v>
      </c>
      <c r="E17" s="286">
        <v>1869424.65</v>
      </c>
      <c r="F17" s="286">
        <v>9052.33</v>
      </c>
      <c r="N17" s="286">
        <v>504252.67</v>
      </c>
      <c r="O17" s="286">
        <v>1385124.66</v>
      </c>
      <c r="T17" s="271">
        <v>282211</v>
      </c>
      <c r="U17" s="271">
        <v>11155.61</v>
      </c>
      <c r="V17" s="272">
        <v>288477</v>
      </c>
      <c r="Y17" s="272">
        <v>9474.61</v>
      </c>
    </row>
    <row r="18" spans="1:26" x14ac:dyDescent="0.2">
      <c r="A18" s="286" t="s">
        <v>2035</v>
      </c>
      <c r="B18" s="270">
        <v>3640.95</v>
      </c>
      <c r="D18" s="270">
        <v>26429</v>
      </c>
      <c r="E18" s="286">
        <v>963701.72</v>
      </c>
      <c r="F18" s="286">
        <v>28</v>
      </c>
      <c r="N18" s="286">
        <v>-206295.27</v>
      </c>
      <c r="O18" s="286">
        <v>1199644.94</v>
      </c>
      <c r="T18" s="271">
        <v>206567</v>
      </c>
      <c r="U18" s="271">
        <v>30502.33</v>
      </c>
      <c r="V18" s="272">
        <v>231597</v>
      </c>
      <c r="Y18" s="272">
        <v>5022.33</v>
      </c>
    </row>
    <row r="19" spans="1:26" x14ac:dyDescent="0.2">
      <c r="A19" s="286" t="s">
        <v>2036</v>
      </c>
      <c r="B19" s="270">
        <v>13319.45</v>
      </c>
      <c r="E19" s="286">
        <v>1396142.34</v>
      </c>
      <c r="F19" s="286">
        <v>2111</v>
      </c>
      <c r="N19" s="286">
        <v>-243452.21</v>
      </c>
      <c r="O19" s="286">
        <v>1642759</v>
      </c>
      <c r="T19" s="271">
        <v>135394</v>
      </c>
      <c r="U19" s="271">
        <v>44748.49</v>
      </c>
      <c r="V19" s="272">
        <v>162894</v>
      </c>
      <c r="Y19" s="272">
        <v>4982.49</v>
      </c>
    </row>
    <row r="20" spans="1:26" x14ac:dyDescent="0.2">
      <c r="A20" s="286" t="s">
        <v>2037</v>
      </c>
      <c r="B20" s="270">
        <v>635.36</v>
      </c>
      <c r="E20" s="286">
        <v>442966.67</v>
      </c>
      <c r="F20" s="286">
        <v>392686.67</v>
      </c>
      <c r="N20" s="286">
        <v>-393711.3</v>
      </c>
      <c r="O20" s="286">
        <v>1230000</v>
      </c>
      <c r="T20" s="271">
        <v>219639</v>
      </c>
      <c r="U20" s="271">
        <v>17104.11</v>
      </c>
      <c r="V20" s="272">
        <v>232639</v>
      </c>
      <c r="Y20" s="272">
        <v>4104.1099999999997</v>
      </c>
    </row>
    <row r="21" spans="1:26" x14ac:dyDescent="0.2">
      <c r="A21" s="286" t="s">
        <v>2038</v>
      </c>
      <c r="B21" s="270">
        <v>3836.88</v>
      </c>
      <c r="D21" s="270">
        <v>50251</v>
      </c>
      <c r="E21" s="286">
        <v>0</v>
      </c>
      <c r="F21" s="286">
        <v>6720.45</v>
      </c>
      <c r="N21" s="286">
        <v>-990620.14</v>
      </c>
      <c r="O21" s="286">
        <v>1067330</v>
      </c>
      <c r="T21" s="271">
        <v>181662</v>
      </c>
      <c r="U21" s="271">
        <v>44549.99</v>
      </c>
      <c r="V21" s="272">
        <v>204077</v>
      </c>
      <c r="Y21" s="272">
        <v>38036.519999999997</v>
      </c>
    </row>
    <row r="22" spans="1:26" x14ac:dyDescent="0.2">
      <c r="A22" s="286" t="s">
        <v>2039</v>
      </c>
      <c r="B22" s="270">
        <v>493671.67</v>
      </c>
      <c r="C22" s="270">
        <v>65117</v>
      </c>
      <c r="D22" s="270">
        <v>241411.34</v>
      </c>
      <c r="E22" s="286">
        <v>239501.2</v>
      </c>
      <c r="F22" s="286">
        <v>350915</v>
      </c>
      <c r="K22" s="274">
        <v>0</v>
      </c>
      <c r="O22" s="286">
        <v>0</v>
      </c>
      <c r="Q22" s="271">
        <v>43447.88</v>
      </c>
      <c r="T22" s="271">
        <v>151700</v>
      </c>
      <c r="V22" s="272">
        <v>167850</v>
      </c>
      <c r="Y22" s="272">
        <v>22394.92</v>
      </c>
      <c r="Z22" s="272">
        <v>13601.56</v>
      </c>
    </row>
    <row r="23" spans="1:26" x14ac:dyDescent="0.2">
      <c r="A23" s="286" t="s">
        <v>2040</v>
      </c>
      <c r="B23" s="270">
        <v>87460.92</v>
      </c>
      <c r="D23" s="270">
        <v>46103.26</v>
      </c>
      <c r="E23" s="286">
        <v>186538.74</v>
      </c>
      <c r="F23" s="286">
        <v>185776.28</v>
      </c>
      <c r="O23" s="286">
        <v>2340148.79</v>
      </c>
      <c r="Q23" s="271">
        <v>51964.91</v>
      </c>
      <c r="R23" s="271">
        <v>35000</v>
      </c>
      <c r="T23" s="271">
        <v>0</v>
      </c>
      <c r="V23" s="272">
        <v>35160</v>
      </c>
      <c r="Y23" s="272">
        <v>57796.11</v>
      </c>
      <c r="Z23" s="272">
        <v>8064.34</v>
      </c>
    </row>
    <row r="24" spans="1:26" x14ac:dyDescent="0.2">
      <c r="A24" s="286" t="s">
        <v>2041</v>
      </c>
      <c r="B24" s="270">
        <v>338801.75</v>
      </c>
      <c r="C24" s="270">
        <v>5956.5</v>
      </c>
      <c r="D24" s="270">
        <v>282423.38</v>
      </c>
      <c r="E24" s="286">
        <v>207629.9</v>
      </c>
      <c r="F24" s="286">
        <v>151591.76</v>
      </c>
      <c r="O24" s="286">
        <v>2461151.44</v>
      </c>
      <c r="Q24" s="271">
        <v>178062.28</v>
      </c>
      <c r="T24" s="271">
        <v>210800</v>
      </c>
      <c r="V24" s="272">
        <v>255470</v>
      </c>
      <c r="Y24" s="272">
        <v>102366.19</v>
      </c>
      <c r="Z24" s="272">
        <v>6881.07</v>
      </c>
    </row>
    <row r="25" spans="1:26" x14ac:dyDescent="0.2">
      <c r="A25" s="286" t="s">
        <v>2042</v>
      </c>
      <c r="B25" s="270">
        <v>218815.97</v>
      </c>
      <c r="C25" s="270">
        <v>3630</v>
      </c>
      <c r="D25" s="270">
        <v>91169.59</v>
      </c>
      <c r="E25" s="286">
        <v>304130.09000000003</v>
      </c>
      <c r="F25" s="286">
        <v>135761.9</v>
      </c>
      <c r="H25" s="274">
        <v>0</v>
      </c>
      <c r="K25" s="274">
        <v>0</v>
      </c>
      <c r="O25" s="286">
        <v>1609968.11</v>
      </c>
      <c r="Q25" s="271">
        <v>46175.35</v>
      </c>
      <c r="R25" s="271">
        <v>30000</v>
      </c>
      <c r="S25" s="271">
        <v>98.06</v>
      </c>
      <c r="T25" s="271">
        <v>154900</v>
      </c>
      <c r="V25" s="272">
        <v>177455</v>
      </c>
      <c r="Y25" s="272">
        <v>24309.3</v>
      </c>
      <c r="Z25" s="272">
        <v>12807.04</v>
      </c>
    </row>
    <row r="26" spans="1:26" x14ac:dyDescent="0.2">
      <c r="A26" s="286" t="s">
        <v>2043</v>
      </c>
      <c r="B26" s="270">
        <v>120874.84</v>
      </c>
      <c r="C26" s="270">
        <v>16225</v>
      </c>
      <c r="D26" s="270">
        <v>100268.89</v>
      </c>
      <c r="E26" s="286">
        <v>233621.36</v>
      </c>
      <c r="F26" s="286">
        <v>99634.71</v>
      </c>
      <c r="O26" s="286">
        <v>1693812.25</v>
      </c>
      <c r="Q26" s="271">
        <v>2932.66</v>
      </c>
      <c r="T26" s="271">
        <v>90430</v>
      </c>
      <c r="V26" s="272">
        <v>90430</v>
      </c>
      <c r="Y26" s="272">
        <v>11187.5</v>
      </c>
      <c r="Z26" s="272">
        <v>5883.49</v>
      </c>
    </row>
    <row r="27" spans="1:26" x14ac:dyDescent="0.2">
      <c r="A27" s="286" t="s">
        <v>2044</v>
      </c>
      <c r="B27" s="270">
        <v>563416.53</v>
      </c>
      <c r="C27" s="270">
        <v>6408.72</v>
      </c>
      <c r="D27" s="270">
        <v>118097.36</v>
      </c>
      <c r="E27" s="286">
        <v>264976.3</v>
      </c>
      <c r="F27" s="286">
        <v>238776.97</v>
      </c>
      <c r="K27" s="274">
        <v>0</v>
      </c>
      <c r="N27" s="286">
        <v>0</v>
      </c>
      <c r="O27" s="286">
        <v>1247745.83</v>
      </c>
      <c r="Q27" s="271">
        <v>92912.98</v>
      </c>
      <c r="R27" s="271">
        <v>0</v>
      </c>
      <c r="S27" s="271">
        <v>1791.46</v>
      </c>
      <c r="T27" s="271">
        <v>124430</v>
      </c>
      <c r="V27" s="272">
        <v>158847</v>
      </c>
      <c r="Y27" s="272">
        <v>69282.679999999993</v>
      </c>
      <c r="Z27" s="272">
        <v>11645.61</v>
      </c>
    </row>
    <row r="28" spans="1:26" x14ac:dyDescent="0.2">
      <c r="A28" s="286" t="s">
        <v>2045</v>
      </c>
      <c r="B28" s="270">
        <v>687713.72</v>
      </c>
      <c r="D28" s="270">
        <v>112779.21</v>
      </c>
      <c r="E28" s="286">
        <v>351996.02</v>
      </c>
      <c r="F28" s="286">
        <v>135777.57999999999</v>
      </c>
      <c r="K28" s="274">
        <v>0</v>
      </c>
      <c r="O28" s="286">
        <v>1804121.26</v>
      </c>
      <c r="Q28" s="271">
        <v>30935.74</v>
      </c>
      <c r="T28" s="271">
        <v>0</v>
      </c>
      <c r="V28" s="272">
        <v>16570</v>
      </c>
      <c r="Y28" s="272">
        <v>42893.89</v>
      </c>
      <c r="Z28" s="272">
        <v>12972.57</v>
      </c>
    </row>
    <row r="29" spans="1:26" x14ac:dyDescent="0.2">
      <c r="A29" s="286" t="s">
        <v>2046</v>
      </c>
      <c r="B29" s="270">
        <v>346342.82</v>
      </c>
      <c r="C29" s="270">
        <v>37035.300000000003</v>
      </c>
      <c r="D29" s="270">
        <v>118334.61</v>
      </c>
      <c r="E29" s="286">
        <v>388708.31</v>
      </c>
      <c r="F29" s="286">
        <v>246022.13</v>
      </c>
      <c r="H29" s="274">
        <v>0</v>
      </c>
      <c r="K29" s="274">
        <v>771.2</v>
      </c>
      <c r="N29" s="286">
        <v>180</v>
      </c>
      <c r="O29" s="286">
        <v>1414760.08</v>
      </c>
      <c r="Q29" s="271">
        <v>26201.1</v>
      </c>
      <c r="R29" s="271">
        <v>28793.1</v>
      </c>
      <c r="S29" s="271">
        <v>0</v>
      </c>
      <c r="T29" s="271">
        <v>0</v>
      </c>
      <c r="V29" s="272">
        <v>36170</v>
      </c>
      <c r="Y29" s="272">
        <v>176922.68</v>
      </c>
      <c r="Z29" s="272">
        <v>18045.099999999999</v>
      </c>
    </row>
    <row r="30" spans="1:26" x14ac:dyDescent="0.2">
      <c r="A30" s="286" t="s">
        <v>2047</v>
      </c>
      <c r="B30" s="270">
        <v>810587.95</v>
      </c>
      <c r="C30" s="270">
        <v>0</v>
      </c>
      <c r="D30" s="270">
        <v>420410.84</v>
      </c>
      <c r="E30" s="286">
        <v>186597.34</v>
      </c>
      <c r="F30" s="286">
        <v>187100.24</v>
      </c>
      <c r="O30" s="286">
        <v>1595887.05</v>
      </c>
      <c r="Q30" s="271">
        <v>188655.95</v>
      </c>
      <c r="R30" s="271">
        <v>29628.42</v>
      </c>
      <c r="S30" s="271">
        <v>2.23</v>
      </c>
      <c r="T30" s="271">
        <v>0</v>
      </c>
      <c r="V30" s="272">
        <v>31110</v>
      </c>
      <c r="Y30" s="272">
        <v>200942.25</v>
      </c>
      <c r="Z30" s="272">
        <v>8078.91</v>
      </c>
    </row>
    <row r="31" spans="1:26" x14ac:dyDescent="0.2">
      <c r="A31" s="286" t="s">
        <v>2048</v>
      </c>
      <c r="B31" s="270">
        <v>376988.28</v>
      </c>
      <c r="C31" s="270">
        <v>16290</v>
      </c>
      <c r="D31" s="270">
        <v>267493.49</v>
      </c>
      <c r="E31" s="286">
        <v>111933.15</v>
      </c>
      <c r="F31" s="286">
        <v>195430.87</v>
      </c>
      <c r="K31" s="274">
        <v>709.2</v>
      </c>
      <c r="O31" s="286">
        <v>1789492.25</v>
      </c>
      <c r="Q31" s="271">
        <v>23621.84</v>
      </c>
      <c r="R31" s="271">
        <v>17482.21</v>
      </c>
      <c r="T31" s="271">
        <v>0</v>
      </c>
      <c r="V31" s="272">
        <v>0</v>
      </c>
      <c r="Y31" s="272">
        <v>173323.33</v>
      </c>
      <c r="Z31" s="272">
        <v>7794.33</v>
      </c>
    </row>
    <row r="32" spans="1:26" x14ac:dyDescent="0.2">
      <c r="A32" s="286" t="s">
        <v>2049</v>
      </c>
      <c r="B32" s="270">
        <v>301020.15000000002</v>
      </c>
      <c r="C32" s="270">
        <v>0</v>
      </c>
      <c r="D32" s="270">
        <v>124786.95</v>
      </c>
      <c r="E32" s="286">
        <v>246775.23</v>
      </c>
      <c r="F32" s="286">
        <v>455058.85</v>
      </c>
      <c r="O32" s="286">
        <v>3102228.3</v>
      </c>
      <c r="Q32" s="271">
        <v>13284.58</v>
      </c>
      <c r="R32" s="271">
        <v>57238.81</v>
      </c>
      <c r="T32" s="271">
        <v>0</v>
      </c>
      <c r="V32" s="272">
        <v>27198</v>
      </c>
      <c r="Y32" s="272">
        <v>49279.57</v>
      </c>
      <c r="Z32" s="272">
        <v>25611.27</v>
      </c>
    </row>
    <row r="33" spans="1:29" x14ac:dyDescent="0.2">
      <c r="A33" s="286" t="s">
        <v>2050</v>
      </c>
      <c r="B33" s="270">
        <v>435320.33</v>
      </c>
      <c r="C33" s="270">
        <v>14215</v>
      </c>
      <c r="D33" s="270">
        <v>115314.49</v>
      </c>
      <c r="E33" s="286">
        <v>316941.49</v>
      </c>
      <c r="F33" s="286">
        <v>189623.95</v>
      </c>
      <c r="O33" s="286">
        <v>1484748</v>
      </c>
      <c r="Q33" s="271">
        <v>26481.91</v>
      </c>
      <c r="R33" s="271">
        <v>85384.33</v>
      </c>
      <c r="S33" s="271">
        <v>1277.27</v>
      </c>
      <c r="T33" s="271">
        <v>0</v>
      </c>
      <c r="V33" s="272">
        <v>25411</v>
      </c>
      <c r="Y33" s="272">
        <v>66518.649999999994</v>
      </c>
      <c r="Z33" s="272">
        <v>15265.64</v>
      </c>
    </row>
    <row r="34" spans="1:29" x14ac:dyDescent="0.2">
      <c r="A34" s="286" t="s">
        <v>2051</v>
      </c>
      <c r="B34" s="270">
        <v>592252.19999999995</v>
      </c>
      <c r="C34" s="270">
        <v>25271.25</v>
      </c>
      <c r="D34" s="270">
        <v>68473.509999999995</v>
      </c>
      <c r="E34" s="286">
        <v>93083.9</v>
      </c>
      <c r="F34" s="286">
        <v>243183.54</v>
      </c>
      <c r="O34" s="286">
        <v>1924840.79</v>
      </c>
      <c r="Q34" s="271">
        <v>56808.94</v>
      </c>
      <c r="T34" s="271">
        <v>0</v>
      </c>
      <c r="V34" s="272">
        <v>27217</v>
      </c>
      <c r="Y34" s="272">
        <v>94179.92</v>
      </c>
      <c r="Z34" s="272">
        <v>13088.51</v>
      </c>
    </row>
    <row r="35" spans="1:29" x14ac:dyDescent="0.2">
      <c r="A35" s="286" t="s">
        <v>2052</v>
      </c>
      <c r="B35" s="270">
        <v>1034153.01</v>
      </c>
      <c r="C35" s="270">
        <v>658</v>
      </c>
      <c r="D35" s="270">
        <v>169827.01</v>
      </c>
      <c r="E35" s="286">
        <v>222369.86</v>
      </c>
      <c r="F35" s="286">
        <v>141690.15</v>
      </c>
      <c r="O35" s="286">
        <v>1101601.1100000001</v>
      </c>
      <c r="Q35" s="271">
        <v>85827.45</v>
      </c>
      <c r="R35" s="271">
        <v>21786.45</v>
      </c>
      <c r="T35" s="271">
        <v>0</v>
      </c>
      <c r="V35" s="272">
        <v>36002</v>
      </c>
      <c r="Y35" s="272">
        <v>84488.95</v>
      </c>
      <c r="Z35" s="272">
        <v>7020.1</v>
      </c>
    </row>
    <row r="36" spans="1:29" x14ac:dyDescent="0.2">
      <c r="A36" s="286" t="s">
        <v>2053</v>
      </c>
      <c r="B36" s="270">
        <v>215846.65</v>
      </c>
      <c r="C36" s="270">
        <v>719.7</v>
      </c>
      <c r="D36" s="270">
        <v>160100.25</v>
      </c>
      <c r="E36" s="286">
        <v>1425525.97</v>
      </c>
      <c r="F36" s="286">
        <v>79246.34</v>
      </c>
      <c r="O36" s="286">
        <v>528949.56000000006</v>
      </c>
      <c r="Q36" s="271">
        <v>40434.76</v>
      </c>
      <c r="R36" s="271">
        <v>53044.27</v>
      </c>
      <c r="T36" s="271">
        <v>0</v>
      </c>
      <c r="V36" s="272">
        <v>26998</v>
      </c>
      <c r="Y36" s="272">
        <v>115353.47</v>
      </c>
      <c r="Z36" s="272">
        <v>12744.72</v>
      </c>
    </row>
    <row r="37" spans="1:29" x14ac:dyDescent="0.2">
      <c r="A37" s="286" t="s">
        <v>2054</v>
      </c>
      <c r="B37" s="270">
        <v>188145.42</v>
      </c>
      <c r="C37" s="270">
        <v>56150</v>
      </c>
      <c r="D37" s="270">
        <v>124645.59</v>
      </c>
      <c r="E37" s="286">
        <v>434773.77</v>
      </c>
      <c r="F37" s="286">
        <v>55438.71</v>
      </c>
      <c r="H37" s="274">
        <v>0</v>
      </c>
      <c r="N37" s="286">
        <v>99448.88</v>
      </c>
      <c r="O37" s="286">
        <v>1603684.39</v>
      </c>
      <c r="Q37" s="271">
        <v>71693.05</v>
      </c>
      <c r="T37" s="271">
        <v>0</v>
      </c>
      <c r="V37" s="272">
        <v>24063</v>
      </c>
      <c r="Y37" s="272">
        <v>55667.43</v>
      </c>
      <c r="Z37" s="272">
        <v>5716.71</v>
      </c>
    </row>
    <row r="38" spans="1:29" x14ac:dyDescent="0.2">
      <c r="A38" s="286" t="s">
        <v>2055</v>
      </c>
      <c r="B38" s="270">
        <v>166968.88</v>
      </c>
      <c r="C38" s="270">
        <v>3113.08</v>
      </c>
      <c r="D38" s="270">
        <v>63359.45</v>
      </c>
      <c r="E38" s="286">
        <v>138438.37</v>
      </c>
      <c r="F38" s="286">
        <v>85753.9</v>
      </c>
      <c r="H38" s="274">
        <v>12900</v>
      </c>
      <c r="O38" s="286">
        <v>1498620.76</v>
      </c>
      <c r="Q38" s="271">
        <v>25650.52</v>
      </c>
      <c r="R38" s="271">
        <v>9481.8700000000008</v>
      </c>
      <c r="S38" s="271">
        <v>0</v>
      </c>
      <c r="T38" s="271">
        <v>0</v>
      </c>
      <c r="V38" s="272">
        <v>15713</v>
      </c>
      <c r="Y38" s="272">
        <v>39156.76</v>
      </c>
      <c r="Z38" s="272">
        <v>9237.3799999999992</v>
      </c>
    </row>
    <row r="39" spans="1:29" x14ac:dyDescent="0.2">
      <c r="A39" s="286" t="s">
        <v>2056</v>
      </c>
      <c r="B39" s="270">
        <v>13454.32</v>
      </c>
      <c r="C39" s="270">
        <v>16104.58</v>
      </c>
      <c r="D39" s="270">
        <v>58303.33</v>
      </c>
      <c r="E39" s="286">
        <v>1336551.95</v>
      </c>
      <c r="F39" s="286">
        <v>215023.42</v>
      </c>
      <c r="O39" s="286">
        <v>2339595.1</v>
      </c>
      <c r="Q39" s="271">
        <v>59763.91</v>
      </c>
      <c r="R39" s="271">
        <v>14222.81</v>
      </c>
      <c r="T39" s="271">
        <v>0</v>
      </c>
      <c r="V39" s="272">
        <v>39030</v>
      </c>
      <c r="Y39" s="272">
        <v>54063.17</v>
      </c>
      <c r="Z39" s="272">
        <v>22754</v>
      </c>
    </row>
    <row r="40" spans="1:29" x14ac:dyDescent="0.2">
      <c r="A40" s="286" t="s">
        <v>2057</v>
      </c>
      <c r="B40" s="270">
        <v>482696.75</v>
      </c>
      <c r="C40" s="270">
        <v>0</v>
      </c>
      <c r="D40" s="270">
        <v>72321.17</v>
      </c>
      <c r="E40" s="286">
        <v>223844.48000000001</v>
      </c>
      <c r="F40" s="286">
        <v>106603.05</v>
      </c>
      <c r="H40" s="274">
        <v>0</v>
      </c>
      <c r="O40" s="286">
        <v>1457071.21</v>
      </c>
      <c r="Q40" s="271">
        <v>14205</v>
      </c>
      <c r="R40" s="271">
        <v>47657.93</v>
      </c>
      <c r="T40" s="271">
        <v>0</v>
      </c>
      <c r="V40" s="272">
        <v>32081</v>
      </c>
      <c r="Y40" s="272">
        <v>44177.73</v>
      </c>
      <c r="Z40" s="272">
        <v>6291.76</v>
      </c>
    </row>
    <row r="41" spans="1:29" x14ac:dyDescent="0.2">
      <c r="A41" s="286" t="s">
        <v>2058</v>
      </c>
      <c r="B41" s="270">
        <v>432014.08000000002</v>
      </c>
      <c r="C41" s="270">
        <v>106.45</v>
      </c>
      <c r="D41" s="270">
        <v>95290.240000000005</v>
      </c>
      <c r="E41" s="286">
        <v>360249.76</v>
      </c>
      <c r="F41" s="286">
        <v>435223.18</v>
      </c>
      <c r="H41" s="274">
        <v>0</v>
      </c>
      <c r="N41" s="286">
        <v>0</v>
      </c>
      <c r="O41" s="286">
        <v>1798384.44</v>
      </c>
      <c r="Q41" s="271">
        <v>76400.08</v>
      </c>
      <c r="R41" s="271">
        <v>160</v>
      </c>
      <c r="S41" s="271">
        <v>0</v>
      </c>
      <c r="T41" s="271">
        <v>0</v>
      </c>
      <c r="V41" s="272">
        <v>18116</v>
      </c>
      <c r="Y41" s="272">
        <v>28350.44</v>
      </c>
      <c r="Z41" s="272">
        <v>20987.93</v>
      </c>
      <c r="AC41" s="272">
        <v>0</v>
      </c>
    </row>
    <row r="42" spans="1:29" x14ac:dyDescent="0.2">
      <c r="A42" s="286" t="s">
        <v>2059</v>
      </c>
      <c r="B42" s="270">
        <v>149733.01999999999</v>
      </c>
      <c r="C42" s="270">
        <v>0</v>
      </c>
      <c r="D42" s="270">
        <v>134739.29999999999</v>
      </c>
      <c r="E42" s="286">
        <v>324558.44</v>
      </c>
      <c r="F42" s="286">
        <v>220881.69</v>
      </c>
      <c r="K42" s="274">
        <v>63.07</v>
      </c>
      <c r="O42" s="286">
        <v>1262156.06</v>
      </c>
      <c r="Q42" s="271">
        <v>30302.02</v>
      </c>
      <c r="R42" s="271">
        <v>10884.82</v>
      </c>
      <c r="T42" s="271">
        <v>0</v>
      </c>
      <c r="V42" s="272">
        <v>27510</v>
      </c>
      <c r="Y42" s="272">
        <v>95008.89</v>
      </c>
      <c r="Z42" s="272">
        <v>15412.27</v>
      </c>
    </row>
    <row r="43" spans="1:29" x14ac:dyDescent="0.2">
      <c r="A43" s="286" t="s">
        <v>2060</v>
      </c>
      <c r="B43" s="270">
        <v>106287.95</v>
      </c>
      <c r="D43" s="270">
        <v>242036.95</v>
      </c>
      <c r="E43" s="286">
        <v>533802.86</v>
      </c>
      <c r="F43" s="286">
        <v>96197.47</v>
      </c>
      <c r="O43" s="286">
        <v>1683339.65</v>
      </c>
      <c r="Q43" s="271">
        <v>30136.1</v>
      </c>
      <c r="R43" s="271">
        <v>38470.480000000003</v>
      </c>
      <c r="T43" s="271">
        <v>0</v>
      </c>
      <c r="V43" s="272">
        <v>31023</v>
      </c>
      <c r="Y43" s="272">
        <v>30432.57</v>
      </c>
      <c r="Z43" s="272">
        <v>11634.61</v>
      </c>
    </row>
    <row r="44" spans="1:29" x14ac:dyDescent="0.2">
      <c r="A44" s="286" t="s">
        <v>2191</v>
      </c>
      <c r="B44" s="270">
        <v>567494.73</v>
      </c>
      <c r="C44" s="270">
        <v>4000</v>
      </c>
      <c r="D44" s="270">
        <v>148973.53</v>
      </c>
      <c r="E44" s="286">
        <v>348591.97</v>
      </c>
      <c r="F44" s="286">
        <v>70148.070000000007</v>
      </c>
      <c r="O44" s="286">
        <v>2224890.19</v>
      </c>
      <c r="Q44" s="271">
        <v>4300</v>
      </c>
      <c r="T44" s="271">
        <v>0</v>
      </c>
      <c r="V44" s="272">
        <v>17780</v>
      </c>
      <c r="Y44" s="272">
        <v>73682.460000000006</v>
      </c>
      <c r="Z44" s="272">
        <v>11932.52</v>
      </c>
    </row>
    <row r="45" spans="1:29" x14ac:dyDescent="0.2">
      <c r="A45" s="286" t="s">
        <v>2205</v>
      </c>
      <c r="B45" s="270">
        <v>203270.67</v>
      </c>
      <c r="C45" s="270">
        <v>7270</v>
      </c>
      <c r="D45" s="270">
        <v>63459.5</v>
      </c>
      <c r="E45" s="286">
        <v>1916205.24</v>
      </c>
      <c r="F45" s="286">
        <v>637680.43999999994</v>
      </c>
      <c r="K45" s="274">
        <v>0</v>
      </c>
      <c r="Q45" s="271">
        <v>88443.44</v>
      </c>
      <c r="T45" s="271">
        <v>0</v>
      </c>
      <c r="V45" s="272">
        <v>16596</v>
      </c>
      <c r="Y45" s="272">
        <v>35571.07</v>
      </c>
      <c r="Z45" s="272">
        <v>45448.17</v>
      </c>
    </row>
    <row r="46" spans="1:29" x14ac:dyDescent="0.2">
      <c r="A46" s="286" t="s">
        <v>2061</v>
      </c>
      <c r="B46" s="270">
        <v>318951.25</v>
      </c>
      <c r="C46" s="270">
        <v>162301.46</v>
      </c>
      <c r="D46" s="270">
        <v>87994.78</v>
      </c>
      <c r="E46" s="286">
        <v>1326536.49</v>
      </c>
      <c r="F46" s="286">
        <v>171239.46</v>
      </c>
      <c r="K46" s="274">
        <v>124.19</v>
      </c>
      <c r="N46" s="286">
        <v>0.68</v>
      </c>
      <c r="O46" s="286">
        <v>721555.06</v>
      </c>
      <c r="Q46" s="271">
        <v>22772.63</v>
      </c>
      <c r="T46" s="271">
        <v>171279.2</v>
      </c>
      <c r="U46" s="271">
        <v>54736</v>
      </c>
      <c r="V46" s="272">
        <v>249659.2</v>
      </c>
      <c r="Y46" s="272">
        <v>52034.78</v>
      </c>
      <c r="Z46" s="272">
        <v>25483.97</v>
      </c>
    </row>
    <row r="47" spans="1:29" x14ac:dyDescent="0.2">
      <c r="A47" s="286" t="s">
        <v>2062</v>
      </c>
      <c r="B47" s="270">
        <v>88257.3</v>
      </c>
      <c r="C47" s="270">
        <v>64704.23</v>
      </c>
      <c r="D47" s="270">
        <v>57125.47</v>
      </c>
      <c r="E47" s="286">
        <v>77057.73</v>
      </c>
      <c r="F47" s="286">
        <v>735610.06</v>
      </c>
      <c r="K47" s="274">
        <v>5.9</v>
      </c>
      <c r="N47" s="286">
        <v>-43339.6</v>
      </c>
      <c r="O47" s="286">
        <v>1541680.81</v>
      </c>
      <c r="Q47" s="271">
        <v>23871</v>
      </c>
      <c r="T47" s="271">
        <v>163947</v>
      </c>
      <c r="U47" s="271">
        <v>92942</v>
      </c>
      <c r="V47" s="272">
        <v>310737</v>
      </c>
      <c r="Y47" s="272">
        <v>59889.01</v>
      </c>
      <c r="Z47" s="272">
        <v>25233.97</v>
      </c>
    </row>
    <row r="48" spans="1:29" x14ac:dyDescent="0.2">
      <c r="A48" s="286" t="s">
        <v>2063</v>
      </c>
      <c r="B48" s="270">
        <v>164101.85</v>
      </c>
      <c r="C48" s="270">
        <v>56025.41</v>
      </c>
      <c r="D48" s="270">
        <v>24271.09</v>
      </c>
      <c r="E48" s="286">
        <v>1462651.42</v>
      </c>
      <c r="F48" s="286">
        <v>505309.13</v>
      </c>
      <c r="K48" s="274">
        <v>42.06</v>
      </c>
      <c r="N48" s="286">
        <v>-118467.42</v>
      </c>
      <c r="O48" s="286">
        <v>3101072.39</v>
      </c>
      <c r="Q48" s="271">
        <v>18403.45</v>
      </c>
      <c r="T48" s="271">
        <v>247397.5</v>
      </c>
      <c r="U48" s="271">
        <v>42000</v>
      </c>
      <c r="V48" s="272">
        <v>310687.5</v>
      </c>
      <c r="Y48" s="272">
        <v>39441.730000000003</v>
      </c>
      <c r="Z48" s="272">
        <v>25745.03</v>
      </c>
    </row>
    <row r="49" spans="1:26" x14ac:dyDescent="0.2">
      <c r="A49" s="286" t="s">
        <v>2064</v>
      </c>
      <c r="B49" s="270">
        <v>2970.99</v>
      </c>
      <c r="C49" s="270">
        <v>15829.95</v>
      </c>
      <c r="D49" s="270">
        <v>56215.13</v>
      </c>
      <c r="E49" s="286">
        <v>1919433.73</v>
      </c>
      <c r="F49" s="286">
        <v>126229.34</v>
      </c>
      <c r="K49" s="274">
        <v>56.07</v>
      </c>
      <c r="N49" s="286">
        <v>-60311.14</v>
      </c>
      <c r="O49" s="286">
        <v>2713140.37</v>
      </c>
      <c r="Q49" s="271">
        <v>70528.850000000006</v>
      </c>
      <c r="S49" s="271">
        <v>340.05</v>
      </c>
      <c r="T49" s="271">
        <v>112670</v>
      </c>
      <c r="U49" s="271">
        <v>36736</v>
      </c>
      <c r="V49" s="272">
        <v>162270</v>
      </c>
      <c r="Y49" s="272">
        <v>41858.639999999999</v>
      </c>
      <c r="Z49" s="272">
        <v>18677.189999999999</v>
      </c>
    </row>
    <row r="50" spans="1:26" x14ac:dyDescent="0.2">
      <c r="A50" s="286" t="s">
        <v>2065</v>
      </c>
      <c r="B50" s="270">
        <v>173599.27</v>
      </c>
      <c r="C50" s="270">
        <v>28488.240000000002</v>
      </c>
      <c r="D50" s="270">
        <v>75141.320000000007</v>
      </c>
      <c r="E50" s="286">
        <v>133320.91</v>
      </c>
      <c r="F50" s="286">
        <v>281803.63</v>
      </c>
      <c r="H50" s="274">
        <v>82360</v>
      </c>
      <c r="K50" s="274">
        <v>44.2</v>
      </c>
      <c r="N50" s="286">
        <v>-124045.97</v>
      </c>
      <c r="O50" s="286">
        <v>2152655.08</v>
      </c>
      <c r="Q50" s="271">
        <v>41668.6</v>
      </c>
      <c r="T50" s="271">
        <v>112058.5</v>
      </c>
      <c r="U50" s="271">
        <v>75312</v>
      </c>
      <c r="V50" s="272">
        <v>227568.5</v>
      </c>
      <c r="Y50" s="272">
        <v>61160.3</v>
      </c>
      <c r="Z50" s="272">
        <v>14634.39</v>
      </c>
    </row>
    <row r="51" spans="1:26" x14ac:dyDescent="0.2">
      <c r="A51" s="286" t="s">
        <v>2192</v>
      </c>
      <c r="B51" s="270">
        <v>67859.259999999995</v>
      </c>
      <c r="C51" s="270">
        <v>42002.2</v>
      </c>
      <c r="D51" s="270">
        <v>37112.26</v>
      </c>
      <c r="E51" s="286">
        <v>398707.34</v>
      </c>
      <c r="F51" s="286">
        <v>173387.81</v>
      </c>
      <c r="K51" s="274">
        <v>34.58</v>
      </c>
      <c r="N51" s="286">
        <v>-68874.009999999995</v>
      </c>
      <c r="O51" s="286">
        <v>2872107.81</v>
      </c>
      <c r="Q51" s="271">
        <v>18928.82</v>
      </c>
      <c r="S51" s="271">
        <v>91.13</v>
      </c>
      <c r="T51" s="271">
        <v>73451</v>
      </c>
      <c r="U51" s="271">
        <v>42000</v>
      </c>
      <c r="V51" s="272">
        <v>139911</v>
      </c>
      <c r="Y51" s="272">
        <v>42251.32</v>
      </c>
      <c r="Z51" s="272">
        <v>25498.48</v>
      </c>
    </row>
    <row r="52" spans="1:26" x14ac:dyDescent="0.2">
      <c r="A52" s="286" t="s">
        <v>2066</v>
      </c>
      <c r="B52" s="270">
        <v>343201.25</v>
      </c>
      <c r="C52" s="270">
        <v>0</v>
      </c>
      <c r="D52" s="270">
        <v>31134.48</v>
      </c>
      <c r="E52" s="286">
        <v>435470.67</v>
      </c>
      <c r="F52" s="286">
        <v>115386.69</v>
      </c>
      <c r="O52" s="286">
        <v>2033236.3</v>
      </c>
      <c r="Q52" s="271">
        <v>446899.22</v>
      </c>
      <c r="T52" s="271">
        <v>71590</v>
      </c>
      <c r="V52" s="272">
        <v>247490</v>
      </c>
      <c r="Y52" s="272">
        <v>46313.4</v>
      </c>
      <c r="Z52" s="272">
        <v>8824.48</v>
      </c>
    </row>
    <row r="53" spans="1:26" x14ac:dyDescent="0.2">
      <c r="A53" s="286" t="s">
        <v>2067</v>
      </c>
      <c r="B53" s="270">
        <v>484172.05</v>
      </c>
      <c r="C53" s="270">
        <v>22150</v>
      </c>
      <c r="D53" s="270">
        <v>60732.21</v>
      </c>
      <c r="E53" s="286">
        <v>2064171.82</v>
      </c>
      <c r="F53" s="286">
        <v>568599.38</v>
      </c>
      <c r="K53" s="274">
        <v>0</v>
      </c>
      <c r="O53" s="286">
        <v>575288.56999999995</v>
      </c>
      <c r="Q53" s="271">
        <v>462363.97</v>
      </c>
      <c r="T53" s="271">
        <v>58550</v>
      </c>
      <c r="V53" s="272">
        <v>245017</v>
      </c>
      <c r="Y53" s="272">
        <v>225194.51</v>
      </c>
      <c r="Z53" s="272">
        <v>26359.31</v>
      </c>
    </row>
    <row r="54" spans="1:26" x14ac:dyDescent="0.2">
      <c r="A54" s="286" t="s">
        <v>2068</v>
      </c>
      <c r="B54" s="270">
        <v>947947.38</v>
      </c>
      <c r="C54" s="270">
        <v>0</v>
      </c>
      <c r="D54" s="270">
        <v>12419.52</v>
      </c>
      <c r="E54" s="286">
        <v>2458962.66</v>
      </c>
      <c r="F54" s="286">
        <v>163359.01</v>
      </c>
      <c r="O54" s="286">
        <v>1317062.58</v>
      </c>
      <c r="Q54" s="271">
        <v>367437.57</v>
      </c>
      <c r="T54" s="271">
        <v>106820</v>
      </c>
      <c r="V54" s="272">
        <v>217960</v>
      </c>
      <c r="Y54" s="272">
        <v>30398.54</v>
      </c>
      <c r="Z54" s="272">
        <v>16493.740000000002</v>
      </c>
    </row>
    <row r="55" spans="1:26" x14ac:dyDescent="0.2">
      <c r="A55" s="286" t="s">
        <v>2069</v>
      </c>
      <c r="B55" s="270">
        <v>356129.2</v>
      </c>
      <c r="C55" s="270">
        <v>0</v>
      </c>
      <c r="D55" s="270">
        <v>54130.06</v>
      </c>
      <c r="E55" s="286">
        <v>100014.34</v>
      </c>
      <c r="F55" s="286">
        <v>262181.5</v>
      </c>
      <c r="O55" s="286">
        <v>2202516.2599999998</v>
      </c>
      <c r="Q55" s="271">
        <v>377612.94</v>
      </c>
      <c r="T55" s="271">
        <v>56380</v>
      </c>
      <c r="V55" s="272">
        <v>194076</v>
      </c>
      <c r="Y55" s="272">
        <v>32351.14</v>
      </c>
      <c r="Z55" s="272">
        <v>23577.42</v>
      </c>
    </row>
    <row r="56" spans="1:26" x14ac:dyDescent="0.2">
      <c r="A56" s="286" t="s">
        <v>2193</v>
      </c>
      <c r="B56" s="270">
        <v>787508.36</v>
      </c>
      <c r="C56" s="270">
        <v>0</v>
      </c>
      <c r="D56" s="270">
        <v>34760.559999999998</v>
      </c>
      <c r="E56" s="286">
        <v>357370.67</v>
      </c>
      <c r="F56" s="286">
        <v>141460.04</v>
      </c>
      <c r="O56" s="286">
        <v>2224684.62</v>
      </c>
      <c r="Q56" s="271">
        <v>383030.09</v>
      </c>
      <c r="T56" s="271">
        <v>35990</v>
      </c>
      <c r="V56" s="272">
        <v>188610</v>
      </c>
      <c r="Y56" s="272">
        <v>50839.88</v>
      </c>
      <c r="Z56" s="272">
        <v>16167.29</v>
      </c>
    </row>
    <row r="57" spans="1:26" x14ac:dyDescent="0.2">
      <c r="A57" s="286" t="s">
        <v>2070</v>
      </c>
      <c r="B57" s="270">
        <v>388490.28</v>
      </c>
      <c r="C57" s="270">
        <v>10040</v>
      </c>
      <c r="D57" s="270">
        <v>44361.43</v>
      </c>
      <c r="E57" s="286">
        <v>20882</v>
      </c>
      <c r="F57" s="286">
        <v>205930.92</v>
      </c>
      <c r="K57" s="274">
        <v>333.8</v>
      </c>
      <c r="M57" s="286">
        <v>-881517.69</v>
      </c>
      <c r="O57" s="286">
        <v>1546692.27</v>
      </c>
      <c r="Q57" s="271">
        <v>129084.03</v>
      </c>
      <c r="T57" s="271">
        <v>141640</v>
      </c>
      <c r="U57" s="271">
        <v>0</v>
      </c>
      <c r="V57" s="272">
        <v>224273</v>
      </c>
      <c r="Y57" s="272">
        <v>23543.71</v>
      </c>
      <c r="Z57" s="272">
        <v>11257.07</v>
      </c>
    </row>
    <row r="58" spans="1:26" x14ac:dyDescent="0.2">
      <c r="A58" s="286" t="s">
        <v>2071</v>
      </c>
      <c r="B58" s="270">
        <v>404317.87</v>
      </c>
      <c r="D58" s="270">
        <v>28327.23</v>
      </c>
      <c r="E58" s="286">
        <v>1389428.05</v>
      </c>
      <c r="F58" s="286">
        <v>382084.74</v>
      </c>
      <c r="G58" s="274">
        <v>1408.23</v>
      </c>
      <c r="H58" s="274">
        <v>17400</v>
      </c>
      <c r="J58" s="274">
        <v>0</v>
      </c>
      <c r="K58" s="274">
        <v>45.14</v>
      </c>
      <c r="M58" s="286">
        <v>1636221.74</v>
      </c>
      <c r="N58" s="286">
        <v>253822.7</v>
      </c>
      <c r="O58" s="286">
        <v>305399.93</v>
      </c>
      <c r="Q58" s="271">
        <v>165420.71</v>
      </c>
      <c r="T58" s="271">
        <v>128570</v>
      </c>
      <c r="V58" s="272">
        <v>224285</v>
      </c>
      <c r="Y58" s="272">
        <v>73757.240000000005</v>
      </c>
      <c r="Z58" s="272">
        <v>6088.32</v>
      </c>
    </row>
    <row r="59" spans="1:26" x14ac:dyDescent="0.2">
      <c r="A59" s="286" t="s">
        <v>2072</v>
      </c>
      <c r="B59" s="270">
        <v>543294.77</v>
      </c>
      <c r="C59" s="270">
        <v>6840</v>
      </c>
      <c r="D59" s="270">
        <v>98010.75</v>
      </c>
      <c r="E59" s="286">
        <v>184769.88</v>
      </c>
      <c r="F59" s="286">
        <v>364165.82</v>
      </c>
      <c r="K59" s="274">
        <v>51.86</v>
      </c>
      <c r="M59" s="286">
        <v>-517528.59</v>
      </c>
      <c r="N59" s="286">
        <v>88840.14</v>
      </c>
      <c r="O59" s="286">
        <v>1630025.76</v>
      </c>
      <c r="Q59" s="271">
        <v>120460.76</v>
      </c>
      <c r="T59" s="271">
        <v>107580</v>
      </c>
      <c r="U59" s="271">
        <v>0</v>
      </c>
      <c r="V59" s="272">
        <v>163049</v>
      </c>
      <c r="Y59" s="272">
        <v>42206.19</v>
      </c>
      <c r="Z59" s="272">
        <v>21301.52</v>
      </c>
    </row>
    <row r="60" spans="1:26" x14ac:dyDescent="0.2">
      <c r="A60" s="286" t="s">
        <v>2073</v>
      </c>
      <c r="B60" s="270">
        <v>143654.17000000001</v>
      </c>
      <c r="C60" s="270">
        <v>51288.26</v>
      </c>
      <c r="D60" s="270">
        <v>45419.95</v>
      </c>
      <c r="E60" s="286">
        <v>602010.06999999995</v>
      </c>
      <c r="F60" s="286">
        <v>484748.18</v>
      </c>
      <c r="J60" s="274">
        <v>0</v>
      </c>
      <c r="M60" s="286">
        <v>-1188221.6599999999</v>
      </c>
      <c r="N60" s="286">
        <v>46459.29</v>
      </c>
      <c r="O60" s="286">
        <v>2454167.9500000002</v>
      </c>
      <c r="Q60" s="271">
        <v>123764.21</v>
      </c>
      <c r="T60" s="271">
        <v>23860</v>
      </c>
      <c r="U60" s="271">
        <v>0</v>
      </c>
      <c r="V60" s="272">
        <v>79112</v>
      </c>
      <c r="Y60" s="272">
        <v>37165.449999999997</v>
      </c>
      <c r="Z60" s="272">
        <v>10995.71</v>
      </c>
    </row>
    <row r="61" spans="1:26" x14ac:dyDescent="0.2">
      <c r="A61" s="286" t="s">
        <v>2074</v>
      </c>
      <c r="B61" s="270">
        <v>106617.44</v>
      </c>
      <c r="C61" s="270">
        <v>34281.82</v>
      </c>
      <c r="D61" s="270">
        <v>48237.08</v>
      </c>
      <c r="E61" s="286">
        <v>778127.86</v>
      </c>
      <c r="F61" s="286">
        <v>264287.64</v>
      </c>
      <c r="G61" s="274">
        <v>7500</v>
      </c>
      <c r="K61" s="274">
        <v>1199.8399999999999</v>
      </c>
      <c r="M61" s="286">
        <v>-214357.81</v>
      </c>
      <c r="N61" s="286">
        <v>3448</v>
      </c>
      <c r="O61" s="286">
        <v>1419953.5</v>
      </c>
      <c r="Q61" s="271">
        <v>94665.89</v>
      </c>
      <c r="T61" s="271">
        <v>88640</v>
      </c>
      <c r="U61" s="271">
        <v>0</v>
      </c>
      <c r="V61" s="272">
        <v>131741</v>
      </c>
      <c r="X61" s="272">
        <v>4104</v>
      </c>
      <c r="Y61" s="272">
        <v>25369.13</v>
      </c>
      <c r="Z61" s="272">
        <v>3745.45</v>
      </c>
    </row>
    <row r="62" spans="1:26" x14ac:dyDescent="0.2">
      <c r="A62" s="286" t="s">
        <v>2075</v>
      </c>
      <c r="B62" s="270">
        <v>165605.19</v>
      </c>
      <c r="D62" s="270">
        <v>32171.87</v>
      </c>
      <c r="E62" s="286">
        <v>441365.7</v>
      </c>
      <c r="F62" s="286">
        <v>191036.53</v>
      </c>
      <c r="K62" s="274">
        <v>0</v>
      </c>
      <c r="M62" s="286">
        <v>-1233222.4099999999</v>
      </c>
      <c r="N62" s="286">
        <v>71461.119999999995</v>
      </c>
      <c r="O62" s="286">
        <v>1982389.67</v>
      </c>
      <c r="Q62" s="271">
        <v>83169.52</v>
      </c>
      <c r="T62" s="271">
        <v>111840</v>
      </c>
      <c r="U62" s="271">
        <v>0</v>
      </c>
      <c r="V62" s="272">
        <v>146581</v>
      </c>
      <c r="Y62" s="272">
        <v>27744.6</v>
      </c>
      <c r="Z62" s="272">
        <v>7475.01</v>
      </c>
    </row>
    <row r="63" spans="1:26" x14ac:dyDescent="0.2">
      <c r="A63" s="286" t="s">
        <v>2076</v>
      </c>
      <c r="B63" s="270">
        <v>626307.68000000005</v>
      </c>
      <c r="C63" s="270">
        <v>19511</v>
      </c>
      <c r="D63" s="270">
        <v>94260.82</v>
      </c>
      <c r="E63" s="286">
        <v>553080.9</v>
      </c>
      <c r="F63" s="286">
        <v>131177.03</v>
      </c>
      <c r="K63" s="274">
        <v>0</v>
      </c>
      <c r="M63" s="286">
        <v>-100608.5</v>
      </c>
      <c r="N63" s="286">
        <v>55254.65</v>
      </c>
      <c r="O63" s="286">
        <v>1478254.91</v>
      </c>
      <c r="Q63" s="271">
        <v>101249.61</v>
      </c>
      <c r="T63" s="271">
        <v>116060</v>
      </c>
      <c r="U63" s="271">
        <v>0</v>
      </c>
      <c r="V63" s="272">
        <v>152796</v>
      </c>
      <c r="Y63" s="272">
        <v>59134.23</v>
      </c>
      <c r="Z63" s="272">
        <v>10175.01</v>
      </c>
    </row>
    <row r="64" spans="1:26" x14ac:dyDescent="0.2">
      <c r="A64" s="286" t="s">
        <v>2077</v>
      </c>
      <c r="B64" s="270">
        <v>235184.85</v>
      </c>
      <c r="D64" s="270">
        <v>41518.54</v>
      </c>
      <c r="E64" s="286">
        <v>202168</v>
      </c>
      <c r="F64" s="286">
        <v>279731.52</v>
      </c>
      <c r="M64" s="286">
        <v>320546.14</v>
      </c>
      <c r="O64" s="286">
        <v>424358.77</v>
      </c>
      <c r="Q64" s="271">
        <v>105946.94</v>
      </c>
      <c r="T64" s="271">
        <v>97080</v>
      </c>
      <c r="U64" s="271">
        <v>0</v>
      </c>
      <c r="V64" s="272">
        <v>145348.5</v>
      </c>
      <c r="Y64" s="272">
        <v>36385.22</v>
      </c>
      <c r="Z64" s="272">
        <v>2512.2199999999998</v>
      </c>
    </row>
    <row r="65" spans="1:29" x14ac:dyDescent="0.2">
      <c r="A65" s="286" t="s">
        <v>2078</v>
      </c>
      <c r="B65" s="270">
        <v>198871.03</v>
      </c>
      <c r="D65" s="270">
        <v>33758.58</v>
      </c>
      <c r="E65" s="286">
        <v>1240514.04</v>
      </c>
      <c r="F65" s="286">
        <v>74728.38</v>
      </c>
      <c r="K65" s="274">
        <v>0</v>
      </c>
      <c r="N65" s="286">
        <v>1078639.76</v>
      </c>
      <c r="O65" s="286">
        <v>457634.96</v>
      </c>
      <c r="Q65" s="271">
        <v>87727.63</v>
      </c>
      <c r="T65" s="271">
        <v>110220</v>
      </c>
      <c r="U65" s="271">
        <v>0</v>
      </c>
      <c r="V65" s="272">
        <v>142928</v>
      </c>
      <c r="Y65" s="272">
        <v>34168.980000000003</v>
      </c>
      <c r="Z65" s="272">
        <v>2419.34</v>
      </c>
    </row>
    <row r="66" spans="1:29" x14ac:dyDescent="0.2">
      <c r="A66" s="286" t="s">
        <v>2079</v>
      </c>
      <c r="B66" s="270">
        <v>357510.09</v>
      </c>
      <c r="C66" s="270">
        <v>22742</v>
      </c>
      <c r="D66" s="270">
        <v>60497.59</v>
      </c>
      <c r="E66" s="286">
        <v>29751.14</v>
      </c>
      <c r="F66" s="286">
        <v>289281.96999999997</v>
      </c>
      <c r="K66" s="274">
        <v>259.41000000000003</v>
      </c>
      <c r="M66" s="286">
        <v>-444996.86</v>
      </c>
      <c r="N66" s="286">
        <v>183</v>
      </c>
      <c r="O66" s="286">
        <v>1208029.25</v>
      </c>
      <c r="Q66" s="271">
        <v>117246.72</v>
      </c>
      <c r="T66" s="271">
        <v>156200</v>
      </c>
      <c r="U66" s="271">
        <v>0</v>
      </c>
      <c r="V66" s="272">
        <v>220894</v>
      </c>
      <c r="Y66" s="272">
        <v>42599.839999999997</v>
      </c>
      <c r="Z66" s="272">
        <v>6932.89</v>
      </c>
    </row>
    <row r="67" spans="1:29" x14ac:dyDescent="0.2">
      <c r="A67" s="286" t="s">
        <v>2080</v>
      </c>
      <c r="B67" s="270">
        <v>565253.49</v>
      </c>
      <c r="C67" s="270">
        <v>14181.53</v>
      </c>
      <c r="D67" s="270">
        <v>64075.13</v>
      </c>
      <c r="E67" s="286">
        <v>509682.12</v>
      </c>
      <c r="F67" s="286">
        <v>300582.96000000002</v>
      </c>
      <c r="G67" s="274">
        <v>7200</v>
      </c>
      <c r="J67" s="274">
        <v>0</v>
      </c>
      <c r="K67" s="274">
        <v>323</v>
      </c>
      <c r="M67" s="286">
        <v>-825356.04</v>
      </c>
      <c r="N67" s="286">
        <v>-62986.43</v>
      </c>
      <c r="O67" s="286">
        <v>2340789.7799999998</v>
      </c>
      <c r="Q67" s="271">
        <v>110367.52</v>
      </c>
      <c r="T67" s="271">
        <v>98080</v>
      </c>
      <c r="U67" s="271">
        <v>0</v>
      </c>
      <c r="V67" s="272">
        <v>156030</v>
      </c>
      <c r="Y67" s="272">
        <v>43636.66</v>
      </c>
      <c r="Z67" s="272">
        <v>12152.94</v>
      </c>
    </row>
    <row r="68" spans="1:29" x14ac:dyDescent="0.2">
      <c r="A68" s="286" t="s">
        <v>2081</v>
      </c>
      <c r="B68" s="270">
        <v>38620.78</v>
      </c>
      <c r="D68" s="270">
        <v>79530.84</v>
      </c>
      <c r="E68" s="286">
        <v>76045</v>
      </c>
      <c r="F68" s="286">
        <v>367276.82</v>
      </c>
      <c r="K68" s="274">
        <v>0</v>
      </c>
      <c r="M68" s="286">
        <v>69402.100000000006</v>
      </c>
      <c r="O68" s="286">
        <v>489048.9</v>
      </c>
      <c r="Q68" s="271">
        <v>122122.78</v>
      </c>
      <c r="T68" s="271">
        <v>981354</v>
      </c>
      <c r="U68" s="271">
        <v>0</v>
      </c>
      <c r="V68" s="272">
        <v>1038076</v>
      </c>
      <c r="Y68" s="272">
        <v>54759.62</v>
      </c>
      <c r="Z68" s="272">
        <v>5683.43</v>
      </c>
      <c r="AC68" s="272">
        <v>5000</v>
      </c>
    </row>
    <row r="69" spans="1:29" x14ac:dyDescent="0.2">
      <c r="A69" s="286" t="s">
        <v>2194</v>
      </c>
      <c r="B69" s="270">
        <v>190563.67</v>
      </c>
      <c r="D69" s="270">
        <v>53555.29</v>
      </c>
      <c r="E69" s="286">
        <v>1633896.74</v>
      </c>
      <c r="F69" s="286">
        <v>482398.5</v>
      </c>
      <c r="N69" s="286">
        <v>-47680.45</v>
      </c>
      <c r="O69" s="286">
        <v>2396007.25</v>
      </c>
      <c r="Q69" s="271">
        <v>114937.07</v>
      </c>
      <c r="T69" s="271">
        <v>271180</v>
      </c>
      <c r="U69" s="271">
        <v>0</v>
      </c>
      <c r="V69" s="272">
        <v>319697</v>
      </c>
      <c r="Y69" s="272">
        <v>36361.81</v>
      </c>
      <c r="Z69" s="272">
        <v>12964.86</v>
      </c>
    </row>
    <row r="70" spans="1:29" x14ac:dyDescent="0.2">
      <c r="A70" s="286" t="s">
        <v>2208</v>
      </c>
      <c r="B70" s="270">
        <v>316415.18</v>
      </c>
      <c r="D70" s="270">
        <v>85137.46</v>
      </c>
      <c r="E70" s="286">
        <v>5166666.6399999997</v>
      </c>
      <c r="F70" s="286">
        <v>390105.53</v>
      </c>
      <c r="M70" s="286">
        <v>-375795.99</v>
      </c>
      <c r="O70" s="286">
        <v>6403982.4100000001</v>
      </c>
      <c r="Q70" s="271">
        <v>89792.81</v>
      </c>
      <c r="T70" s="271">
        <v>38550</v>
      </c>
      <c r="U70" s="271">
        <v>0</v>
      </c>
      <c r="V70" s="272">
        <v>79957</v>
      </c>
      <c r="Y70" s="272">
        <v>84758.87</v>
      </c>
      <c r="Z70" s="272">
        <v>29302.55</v>
      </c>
    </row>
    <row r="71" spans="1:29" x14ac:dyDescent="0.2">
      <c r="A71" s="286" t="s">
        <v>2082</v>
      </c>
      <c r="B71" s="270">
        <v>396213.28</v>
      </c>
      <c r="C71" s="270">
        <v>0</v>
      </c>
      <c r="D71" s="270">
        <v>86037.23</v>
      </c>
      <c r="E71" s="286">
        <v>835745.81</v>
      </c>
      <c r="F71" s="286">
        <v>5423.58</v>
      </c>
      <c r="K71" s="274">
        <v>0</v>
      </c>
      <c r="N71" s="286">
        <v>-922940.79</v>
      </c>
      <c r="O71" s="286">
        <v>2227185.62</v>
      </c>
      <c r="Q71" s="271">
        <v>216804.07</v>
      </c>
      <c r="T71" s="271">
        <v>183140</v>
      </c>
      <c r="V71" s="272">
        <v>315712.5</v>
      </c>
      <c r="Y71" s="272">
        <v>51533.65</v>
      </c>
      <c r="Z71" s="272">
        <v>10109.85</v>
      </c>
    </row>
    <row r="72" spans="1:29" x14ac:dyDescent="0.2">
      <c r="A72" s="286" t="s">
        <v>2083</v>
      </c>
      <c r="B72" s="270">
        <v>397965.55</v>
      </c>
      <c r="C72" s="270">
        <v>0</v>
      </c>
      <c r="D72" s="270">
        <v>309241.18</v>
      </c>
      <c r="E72" s="286">
        <v>347774.17</v>
      </c>
      <c r="F72" s="286">
        <v>34821.46</v>
      </c>
      <c r="K72" s="274">
        <v>3034.5</v>
      </c>
      <c r="N72" s="286">
        <v>-2974721.41</v>
      </c>
      <c r="O72" s="286">
        <v>4014093.13</v>
      </c>
      <c r="Q72" s="271">
        <v>208363.23</v>
      </c>
      <c r="T72" s="271">
        <v>172570</v>
      </c>
      <c r="V72" s="272">
        <v>286640.5</v>
      </c>
      <c r="Y72" s="272">
        <v>34909.75</v>
      </c>
      <c r="Z72" s="272">
        <v>7626.84</v>
      </c>
    </row>
    <row r="73" spans="1:29" x14ac:dyDescent="0.2">
      <c r="A73" s="286" t="s">
        <v>2084</v>
      </c>
      <c r="B73" s="270">
        <v>519057</v>
      </c>
      <c r="C73" s="270">
        <v>0</v>
      </c>
      <c r="D73" s="270">
        <v>224331.73</v>
      </c>
      <c r="E73" s="286">
        <v>52020.74</v>
      </c>
      <c r="F73" s="286">
        <v>130216.94</v>
      </c>
      <c r="K73" s="274">
        <v>953.74</v>
      </c>
      <c r="N73" s="286">
        <v>-1119311.55</v>
      </c>
      <c r="O73" s="286">
        <v>2082417.38</v>
      </c>
      <c r="Q73" s="271">
        <v>209577.65</v>
      </c>
      <c r="T73" s="271">
        <v>180610</v>
      </c>
      <c r="V73" s="272">
        <v>297702.5</v>
      </c>
      <c r="Y73" s="272">
        <v>118617.29</v>
      </c>
      <c r="Z73" s="272">
        <v>9382.02</v>
      </c>
    </row>
    <row r="74" spans="1:29" x14ac:dyDescent="0.2">
      <c r="A74" s="286" t="s">
        <v>2085</v>
      </c>
      <c r="B74" s="270">
        <v>522083.59</v>
      </c>
      <c r="C74" s="270">
        <v>0</v>
      </c>
      <c r="D74" s="270">
        <v>76926.95</v>
      </c>
      <c r="E74" s="286">
        <v>4</v>
      </c>
      <c r="F74" s="286">
        <v>63893.29</v>
      </c>
      <c r="K74" s="274">
        <v>0</v>
      </c>
      <c r="N74" s="286">
        <v>-1392456.84</v>
      </c>
      <c r="O74" s="286">
        <v>2028298.74</v>
      </c>
      <c r="Q74" s="271">
        <v>157399.06</v>
      </c>
      <c r="T74" s="271">
        <v>120420</v>
      </c>
      <c r="V74" s="272">
        <v>215301.5</v>
      </c>
      <c r="Y74" s="272">
        <v>27861.1</v>
      </c>
      <c r="Z74" s="272">
        <v>2648.53</v>
      </c>
    </row>
    <row r="75" spans="1:29" x14ac:dyDescent="0.2">
      <c r="A75" s="286" t="s">
        <v>2086</v>
      </c>
      <c r="B75" s="270">
        <v>271366.74</v>
      </c>
      <c r="C75" s="270">
        <v>0</v>
      </c>
      <c r="D75" s="270">
        <v>173527.24</v>
      </c>
      <c r="E75" s="286">
        <v>1643.29</v>
      </c>
      <c r="F75" s="286">
        <v>63158.23</v>
      </c>
      <c r="K75" s="274">
        <v>0</v>
      </c>
      <c r="N75" s="286">
        <v>-2121375.52</v>
      </c>
      <c r="O75" s="286">
        <v>2569886.96</v>
      </c>
      <c r="Q75" s="271">
        <v>192293.46</v>
      </c>
      <c r="T75" s="271">
        <v>161870</v>
      </c>
      <c r="V75" s="272">
        <v>266552.5</v>
      </c>
      <c r="Y75" s="272">
        <v>16634.41</v>
      </c>
      <c r="Z75" s="272">
        <v>7128.49</v>
      </c>
    </row>
    <row r="76" spans="1:29" x14ac:dyDescent="0.2">
      <c r="A76" s="286" t="s">
        <v>2087</v>
      </c>
      <c r="B76" s="270">
        <v>474365.22</v>
      </c>
      <c r="C76" s="270">
        <v>0</v>
      </c>
      <c r="D76" s="270">
        <v>45703.91</v>
      </c>
      <c r="E76" s="286">
        <v>32656.76</v>
      </c>
      <c r="F76" s="286">
        <v>-21845.23</v>
      </c>
      <c r="K76" s="274">
        <v>0</v>
      </c>
      <c r="N76" s="286">
        <v>-907517.68</v>
      </c>
      <c r="O76" s="286">
        <v>1423307.83</v>
      </c>
      <c r="P76" s="271">
        <v>944.03</v>
      </c>
      <c r="Q76" s="271">
        <v>136485.78</v>
      </c>
      <c r="T76" s="271">
        <v>161380</v>
      </c>
      <c r="V76" s="272">
        <v>236825.5</v>
      </c>
      <c r="Y76" s="272">
        <v>32896.86</v>
      </c>
      <c r="Z76" s="272">
        <v>9942.94</v>
      </c>
    </row>
    <row r="77" spans="1:29" x14ac:dyDescent="0.2">
      <c r="A77" s="286" t="s">
        <v>2195</v>
      </c>
      <c r="B77" s="270">
        <v>63427.3</v>
      </c>
      <c r="C77" s="270">
        <v>0</v>
      </c>
      <c r="D77" s="270">
        <v>249042.53</v>
      </c>
      <c r="E77" s="286">
        <v>63763.839999999997</v>
      </c>
      <c r="F77" s="286">
        <v>21897.8</v>
      </c>
      <c r="K77" s="274">
        <v>300</v>
      </c>
      <c r="N77" s="286">
        <v>-1650823.97</v>
      </c>
      <c r="O77" s="286">
        <v>2051654.89</v>
      </c>
      <c r="Q77" s="271">
        <v>175139.31</v>
      </c>
      <c r="T77" s="271">
        <v>142400</v>
      </c>
      <c r="V77" s="272">
        <v>201852.5</v>
      </c>
      <c r="Y77" s="272">
        <v>102312.26</v>
      </c>
      <c r="Z77" s="272">
        <v>14167</v>
      </c>
    </row>
    <row r="78" spans="1:29" x14ac:dyDescent="0.2">
      <c r="A78" s="286" t="s">
        <v>2088</v>
      </c>
      <c r="B78" s="270">
        <v>175048.74</v>
      </c>
      <c r="C78" s="270">
        <v>0</v>
      </c>
      <c r="D78" s="270">
        <v>94315.44</v>
      </c>
      <c r="E78" s="286">
        <v>692497.11</v>
      </c>
      <c r="F78" s="286">
        <v>218368.37</v>
      </c>
      <c r="H78" s="274">
        <v>574.73</v>
      </c>
      <c r="O78" s="286">
        <v>1625943.2</v>
      </c>
      <c r="Q78" s="271">
        <v>97114.79</v>
      </c>
      <c r="S78" s="271">
        <v>83.91</v>
      </c>
      <c r="T78" s="271">
        <v>83560</v>
      </c>
      <c r="V78" s="272">
        <v>83560</v>
      </c>
      <c r="Y78" s="272">
        <v>158195.76999999999</v>
      </c>
      <c r="Z78" s="272">
        <v>16766.53</v>
      </c>
    </row>
    <row r="79" spans="1:29" x14ac:dyDescent="0.2">
      <c r="A79" s="286" t="s">
        <v>2089</v>
      </c>
      <c r="B79" s="270">
        <v>21896.18</v>
      </c>
      <c r="C79" s="270">
        <v>0</v>
      </c>
      <c r="D79" s="270">
        <v>61643.93</v>
      </c>
      <c r="E79" s="286">
        <v>334981.46000000002</v>
      </c>
      <c r="F79" s="286">
        <v>108170.89</v>
      </c>
      <c r="H79" s="274">
        <v>12101.39</v>
      </c>
      <c r="O79" s="286">
        <v>1700209.39</v>
      </c>
      <c r="Q79" s="271">
        <v>135862.6</v>
      </c>
      <c r="T79" s="271">
        <v>103410</v>
      </c>
      <c r="V79" s="272">
        <v>200190</v>
      </c>
      <c r="Y79" s="272">
        <v>33333.040000000001</v>
      </c>
      <c r="Z79" s="272">
        <v>12794</v>
      </c>
    </row>
    <row r="80" spans="1:29" x14ac:dyDescent="0.2">
      <c r="A80" s="286" t="s">
        <v>2090</v>
      </c>
      <c r="B80" s="270">
        <v>201955.38</v>
      </c>
      <c r="C80" s="270">
        <v>0</v>
      </c>
      <c r="D80" s="270">
        <v>63469.29</v>
      </c>
      <c r="E80" s="286">
        <v>371434.62</v>
      </c>
      <c r="F80" s="286">
        <v>69318.44</v>
      </c>
      <c r="H80" s="274">
        <v>0</v>
      </c>
      <c r="O80" s="286">
        <v>1448416.88</v>
      </c>
      <c r="Q80" s="271">
        <v>85643.49</v>
      </c>
      <c r="T80" s="271">
        <v>121670</v>
      </c>
      <c r="V80" s="272">
        <v>178762</v>
      </c>
      <c r="Y80" s="272">
        <v>16494.189999999999</v>
      </c>
      <c r="Z80" s="272">
        <v>13890.96</v>
      </c>
    </row>
    <row r="81" spans="1:26" x14ac:dyDescent="0.2">
      <c r="A81" s="286" t="s">
        <v>2091</v>
      </c>
      <c r="B81" s="270">
        <v>107211.24</v>
      </c>
      <c r="C81" s="270">
        <v>0</v>
      </c>
      <c r="D81" s="270">
        <v>21391.11</v>
      </c>
      <c r="E81" s="286">
        <v>418679.66</v>
      </c>
      <c r="F81" s="286">
        <v>365291.39</v>
      </c>
      <c r="H81" s="274">
        <v>0</v>
      </c>
      <c r="O81" s="286">
        <v>2079850.72</v>
      </c>
      <c r="Q81" s="271">
        <v>84641.31</v>
      </c>
      <c r="T81" s="271">
        <v>70240</v>
      </c>
      <c r="V81" s="272">
        <v>106190</v>
      </c>
      <c r="Y81" s="272">
        <v>8209.64</v>
      </c>
      <c r="Z81" s="272">
        <v>18927.54</v>
      </c>
    </row>
    <row r="82" spans="1:26" x14ac:dyDescent="0.2">
      <c r="A82" s="286" t="s">
        <v>2092</v>
      </c>
      <c r="B82" s="270">
        <v>39776.620000000003</v>
      </c>
      <c r="C82" s="270">
        <v>0</v>
      </c>
      <c r="D82" s="270">
        <v>29456.74</v>
      </c>
      <c r="E82" s="286">
        <v>387921.55</v>
      </c>
      <c r="F82" s="286">
        <v>95945.25</v>
      </c>
      <c r="H82" s="274">
        <v>451</v>
      </c>
      <c r="O82" s="286">
        <v>1478004.6</v>
      </c>
      <c r="Q82" s="271">
        <v>84039.91</v>
      </c>
      <c r="T82" s="271">
        <v>88870</v>
      </c>
      <c r="V82" s="272">
        <v>166057</v>
      </c>
      <c r="Y82" s="272">
        <v>52455.03</v>
      </c>
      <c r="Z82" s="272">
        <v>10656.67</v>
      </c>
    </row>
    <row r="83" spans="1:26" x14ac:dyDescent="0.2">
      <c r="A83" s="286" t="s">
        <v>2093</v>
      </c>
      <c r="B83" s="270">
        <v>252457.07</v>
      </c>
      <c r="C83" s="270">
        <v>0</v>
      </c>
      <c r="D83" s="270">
        <v>56039.83</v>
      </c>
      <c r="E83" s="286">
        <v>219596.23</v>
      </c>
      <c r="F83" s="286">
        <v>50256.49</v>
      </c>
      <c r="H83" s="274">
        <v>0</v>
      </c>
      <c r="O83" s="286">
        <v>1774409.19</v>
      </c>
      <c r="Q83" s="271">
        <v>130447.88</v>
      </c>
      <c r="T83" s="271">
        <v>181710</v>
      </c>
      <c r="V83" s="272">
        <v>256050</v>
      </c>
      <c r="Y83" s="272">
        <v>33620.46</v>
      </c>
      <c r="Z83" s="272">
        <v>12994.77</v>
      </c>
    </row>
    <row r="84" spans="1:26" x14ac:dyDescent="0.2">
      <c r="A84" s="286" t="s">
        <v>2094</v>
      </c>
      <c r="B84" s="270">
        <v>97497.57</v>
      </c>
      <c r="C84" s="270">
        <v>0</v>
      </c>
      <c r="D84" s="270">
        <v>15283.43</v>
      </c>
      <c r="E84" s="286">
        <v>476742.94</v>
      </c>
      <c r="F84" s="286">
        <v>112960.76</v>
      </c>
      <c r="H84" s="274">
        <v>0</v>
      </c>
      <c r="O84" s="286">
        <v>1568940.19</v>
      </c>
      <c r="Q84" s="271">
        <v>114901.57</v>
      </c>
      <c r="T84" s="271">
        <v>93000</v>
      </c>
      <c r="V84" s="272">
        <v>168060</v>
      </c>
      <c r="Y84" s="272">
        <v>22620.240000000002</v>
      </c>
      <c r="Z84" s="272">
        <v>10888.33</v>
      </c>
    </row>
    <row r="85" spans="1:26" x14ac:dyDescent="0.2">
      <c r="A85" s="286" t="s">
        <v>2095</v>
      </c>
      <c r="B85" s="270">
        <v>150298.85999999999</v>
      </c>
      <c r="C85" s="270">
        <v>0</v>
      </c>
      <c r="D85" s="270">
        <v>17784.7</v>
      </c>
      <c r="E85" s="286">
        <v>514639.02</v>
      </c>
      <c r="F85" s="286">
        <v>13422.11</v>
      </c>
      <c r="H85" s="274">
        <v>0</v>
      </c>
      <c r="O85" s="286">
        <v>1499346.49</v>
      </c>
      <c r="Q85" s="271">
        <v>131985.29</v>
      </c>
      <c r="S85" s="271">
        <v>678.28</v>
      </c>
      <c r="T85" s="271">
        <v>89770</v>
      </c>
      <c r="V85" s="272">
        <v>182330</v>
      </c>
      <c r="Y85" s="272">
        <v>30118.84</v>
      </c>
      <c r="Z85" s="272">
        <v>11699.89</v>
      </c>
    </row>
    <row r="86" spans="1:26" x14ac:dyDescent="0.2">
      <c r="A86" s="286" t="s">
        <v>2202</v>
      </c>
      <c r="B86" s="270">
        <v>128671.75</v>
      </c>
      <c r="C86" s="270">
        <v>0</v>
      </c>
      <c r="D86" s="270">
        <v>33502.15</v>
      </c>
      <c r="E86" s="286">
        <v>483668.91</v>
      </c>
      <c r="F86" s="286">
        <v>57231.3</v>
      </c>
      <c r="H86" s="274">
        <v>0</v>
      </c>
      <c r="N86" s="286">
        <v>146.19999999999999</v>
      </c>
      <c r="O86" s="286">
        <v>2293429.0699999998</v>
      </c>
      <c r="Q86" s="271">
        <v>54285.42</v>
      </c>
      <c r="T86" s="271">
        <v>73510</v>
      </c>
      <c r="V86" s="272">
        <v>102862</v>
      </c>
      <c r="Y86" s="272">
        <v>9920.07</v>
      </c>
      <c r="Z86" s="272">
        <v>10123.56</v>
      </c>
    </row>
    <row r="87" spans="1:26" x14ac:dyDescent="0.2">
      <c r="A87" s="286" t="s">
        <v>2096</v>
      </c>
      <c r="B87" s="270">
        <v>399741.18</v>
      </c>
      <c r="C87" s="270">
        <v>0</v>
      </c>
      <c r="D87" s="270">
        <v>38766.730000000003</v>
      </c>
      <c r="E87" s="286">
        <v>815393.82</v>
      </c>
      <c r="F87" s="286">
        <v>52646.78</v>
      </c>
      <c r="H87" s="274">
        <v>0</v>
      </c>
      <c r="J87" s="274">
        <v>98000</v>
      </c>
      <c r="N87" s="286">
        <v>-271159.5</v>
      </c>
      <c r="O87" s="286">
        <v>1525529.54</v>
      </c>
      <c r="Q87" s="271">
        <v>16879.63</v>
      </c>
      <c r="S87" s="271">
        <v>1106.7</v>
      </c>
      <c r="T87" s="271">
        <v>75340</v>
      </c>
      <c r="V87" s="272">
        <v>95400</v>
      </c>
      <c r="Y87" s="272">
        <v>38136.720000000001</v>
      </c>
      <c r="Z87" s="272">
        <v>4607.1400000000003</v>
      </c>
    </row>
    <row r="88" spans="1:26" x14ac:dyDescent="0.2">
      <c r="A88" s="286" t="s">
        <v>2097</v>
      </c>
      <c r="B88" s="270">
        <v>280450.27</v>
      </c>
      <c r="C88" s="270">
        <v>0</v>
      </c>
      <c r="D88" s="270">
        <v>28632.04</v>
      </c>
      <c r="E88" s="286">
        <v>420672.41</v>
      </c>
      <c r="F88" s="286">
        <v>30056.32</v>
      </c>
      <c r="H88" s="274">
        <v>73000</v>
      </c>
      <c r="J88" s="274">
        <v>37000</v>
      </c>
      <c r="N88" s="286">
        <v>-766288.77</v>
      </c>
      <c r="O88" s="286">
        <v>1451545.03</v>
      </c>
      <c r="Q88" s="271">
        <v>10085.86</v>
      </c>
      <c r="T88" s="271">
        <v>71810</v>
      </c>
      <c r="V88" s="272">
        <v>92730</v>
      </c>
      <c r="Y88" s="272">
        <v>19121.61</v>
      </c>
      <c r="Z88" s="272">
        <v>4443.47</v>
      </c>
    </row>
    <row r="89" spans="1:26" x14ac:dyDescent="0.2">
      <c r="A89" s="286" t="s">
        <v>2098</v>
      </c>
      <c r="B89" s="270">
        <v>549773.93000000005</v>
      </c>
      <c r="C89" s="270">
        <v>0</v>
      </c>
      <c r="D89" s="270">
        <v>46804</v>
      </c>
      <c r="E89" s="286">
        <v>2307810.7799999998</v>
      </c>
      <c r="F89" s="286">
        <v>-3481.99</v>
      </c>
      <c r="H89" s="274">
        <v>95000</v>
      </c>
      <c r="J89" s="274">
        <v>70000</v>
      </c>
      <c r="N89" s="286">
        <v>2327173.02</v>
      </c>
      <c r="O89" s="286">
        <v>328050.34000000003</v>
      </c>
      <c r="Q89" s="271">
        <v>125784</v>
      </c>
      <c r="T89" s="271">
        <v>99610</v>
      </c>
      <c r="V89" s="272">
        <v>109898</v>
      </c>
      <c r="Y89" s="272">
        <v>19339.87</v>
      </c>
      <c r="Z89" s="272">
        <v>14388.77</v>
      </c>
    </row>
    <row r="90" spans="1:26" x14ac:dyDescent="0.2">
      <c r="A90" s="286" t="s">
        <v>2190</v>
      </c>
      <c r="B90" s="270">
        <v>158324.54</v>
      </c>
      <c r="C90" s="270">
        <v>0</v>
      </c>
      <c r="D90" s="270">
        <v>78858.460000000006</v>
      </c>
      <c r="E90" s="286">
        <v>288746.34999999998</v>
      </c>
      <c r="F90" s="286">
        <v>14276.78</v>
      </c>
      <c r="H90" s="274">
        <v>130000</v>
      </c>
      <c r="J90" s="274">
        <v>66750</v>
      </c>
      <c r="N90" s="286">
        <v>-1433231.23</v>
      </c>
      <c r="O90" s="286">
        <v>1852229.71</v>
      </c>
      <c r="Q90" s="271">
        <v>11510.32</v>
      </c>
      <c r="V90" s="272">
        <v>38300</v>
      </c>
      <c r="Y90" s="272">
        <v>34348.89</v>
      </c>
      <c r="Z90" s="272">
        <v>5558.78</v>
      </c>
    </row>
    <row r="91" spans="1:26" x14ac:dyDescent="0.2">
      <c r="A91" s="286" t="s">
        <v>2099</v>
      </c>
      <c r="B91" s="270">
        <v>240805.59</v>
      </c>
      <c r="C91" s="270">
        <v>0</v>
      </c>
      <c r="D91" s="270">
        <v>98723.64</v>
      </c>
      <c r="E91" s="286">
        <v>337450.05</v>
      </c>
      <c r="F91" s="286">
        <v>-1254.68</v>
      </c>
      <c r="H91" s="274">
        <v>4650</v>
      </c>
      <c r="K91" s="274">
        <v>13.08</v>
      </c>
      <c r="N91" s="286">
        <v>-1795745.62</v>
      </c>
      <c r="O91" s="286">
        <v>2452917.63</v>
      </c>
      <c r="Q91" s="271">
        <v>205398.25</v>
      </c>
      <c r="T91" s="271">
        <v>130940</v>
      </c>
      <c r="U91" s="271">
        <v>1500</v>
      </c>
      <c r="V91" s="272">
        <v>232320</v>
      </c>
      <c r="Y91" s="272">
        <v>83479.59</v>
      </c>
      <c r="Z91" s="272">
        <v>5324.15</v>
      </c>
    </row>
    <row r="92" spans="1:26" x14ac:dyDescent="0.2">
      <c r="A92" s="286" t="s">
        <v>2100</v>
      </c>
      <c r="B92" s="270">
        <v>96405.54</v>
      </c>
      <c r="C92" s="270">
        <v>0</v>
      </c>
      <c r="D92" s="270">
        <v>13838.34</v>
      </c>
      <c r="E92" s="286">
        <v>15583.11</v>
      </c>
      <c r="F92" s="286">
        <v>20841.650000000001</v>
      </c>
      <c r="H92" s="274">
        <v>92965.5</v>
      </c>
      <c r="N92" s="286">
        <v>-1905082.88</v>
      </c>
      <c r="O92" s="286">
        <v>1997915.47</v>
      </c>
      <c r="Q92" s="271">
        <v>139151.97</v>
      </c>
      <c r="T92" s="271">
        <v>54850</v>
      </c>
      <c r="U92" s="271">
        <v>1500</v>
      </c>
      <c r="V92" s="272">
        <v>136700</v>
      </c>
      <c r="Y92" s="272">
        <v>87218.08</v>
      </c>
      <c r="Z92" s="272">
        <v>8245.34</v>
      </c>
    </row>
    <row r="93" spans="1:26" x14ac:dyDescent="0.2">
      <c r="A93" s="91" t="s">
        <v>1172</v>
      </c>
    </row>
    <row r="94" spans="1:26" x14ac:dyDescent="0.2">
      <c r="A94" s="286" t="s">
        <v>2101</v>
      </c>
      <c r="B94" s="270">
        <v>392365.23</v>
      </c>
      <c r="C94" s="270">
        <v>0</v>
      </c>
      <c r="D94" s="270">
        <v>10711.41</v>
      </c>
      <c r="E94" s="286">
        <v>36651.18</v>
      </c>
      <c r="F94" s="286">
        <v>40</v>
      </c>
      <c r="K94" s="274">
        <v>500</v>
      </c>
      <c r="N94" s="286">
        <v>-516051.55</v>
      </c>
      <c r="O94" s="286">
        <v>679279.9</v>
      </c>
      <c r="Q94" s="271">
        <v>525354.66</v>
      </c>
      <c r="T94" s="271">
        <v>86250</v>
      </c>
      <c r="U94" s="271">
        <v>3000</v>
      </c>
      <c r="V94" s="272">
        <v>170740</v>
      </c>
      <c r="Y94" s="272">
        <v>161582.85</v>
      </c>
      <c r="Z94" s="272">
        <v>2443.34</v>
      </c>
    </row>
    <row r="95" spans="1:26" x14ac:dyDescent="0.2">
      <c r="A95" s="286" t="s">
        <v>2102</v>
      </c>
      <c r="B95" s="270">
        <v>202747.96</v>
      </c>
      <c r="C95" s="270">
        <v>0</v>
      </c>
      <c r="D95" s="270">
        <v>106498.77</v>
      </c>
      <c r="E95" s="286">
        <v>15841.29</v>
      </c>
      <c r="F95" s="286">
        <v>110452.44</v>
      </c>
      <c r="H95" s="274">
        <v>16162</v>
      </c>
      <c r="N95" s="286">
        <v>-1919843.04</v>
      </c>
      <c r="O95" s="286">
        <v>2305013.7999999998</v>
      </c>
      <c r="Q95" s="271">
        <v>172466.12</v>
      </c>
      <c r="T95" s="271">
        <v>70860</v>
      </c>
      <c r="U95" s="271">
        <v>2000</v>
      </c>
      <c r="V95" s="272">
        <v>141850</v>
      </c>
      <c r="Y95" s="272">
        <v>65719.64</v>
      </c>
      <c r="Z95" s="272">
        <v>277.77999999999997</v>
      </c>
    </row>
    <row r="96" spans="1:26" x14ac:dyDescent="0.2">
      <c r="A96" s="286" t="s">
        <v>2103</v>
      </c>
      <c r="B96" s="270">
        <v>93542.080000000002</v>
      </c>
      <c r="C96" s="270">
        <v>0</v>
      </c>
      <c r="D96" s="270">
        <v>58913.68</v>
      </c>
      <c r="E96" s="286">
        <v>4</v>
      </c>
      <c r="F96" s="286">
        <v>2280.4699999999998</v>
      </c>
      <c r="K96" s="274">
        <v>175</v>
      </c>
      <c r="N96" s="286">
        <v>-91079.65</v>
      </c>
      <c r="O96" s="286">
        <v>266818</v>
      </c>
      <c r="Q96" s="271">
        <v>156090.59</v>
      </c>
      <c r="T96" s="271">
        <v>59910</v>
      </c>
      <c r="U96" s="271">
        <v>1500</v>
      </c>
      <c r="V96" s="272">
        <v>141130</v>
      </c>
      <c r="Y96" s="272">
        <v>75523.429999999993</v>
      </c>
      <c r="Z96" s="272">
        <v>22020.28</v>
      </c>
    </row>
    <row r="97" spans="1:26" x14ac:dyDescent="0.2">
      <c r="A97" s="286" t="s">
        <v>2104</v>
      </c>
      <c r="B97" s="270">
        <v>217126.16</v>
      </c>
      <c r="C97" s="270">
        <v>0</v>
      </c>
      <c r="D97" s="270">
        <v>54645.7</v>
      </c>
      <c r="E97" s="286">
        <v>5</v>
      </c>
      <c r="F97" s="286">
        <v>-967.72</v>
      </c>
      <c r="K97" s="274">
        <v>1987</v>
      </c>
      <c r="N97" s="286">
        <v>-1622225.54</v>
      </c>
      <c r="O97" s="286">
        <v>1877398.81</v>
      </c>
      <c r="Q97" s="271">
        <v>279519.71999999997</v>
      </c>
      <c r="T97" s="271">
        <v>202250</v>
      </c>
      <c r="U97" s="271">
        <v>6000</v>
      </c>
      <c r="V97" s="272">
        <v>384808</v>
      </c>
      <c r="Y97" s="272">
        <v>83335.95</v>
      </c>
      <c r="Z97" s="272">
        <v>5976.9</v>
      </c>
    </row>
    <row r="98" spans="1:26" x14ac:dyDescent="0.2">
      <c r="A98" s="286" t="s">
        <v>2105</v>
      </c>
      <c r="B98" s="270">
        <v>133697.29</v>
      </c>
      <c r="C98" s="270">
        <v>0</v>
      </c>
      <c r="D98" s="270">
        <v>71380.429999999993</v>
      </c>
      <c r="E98" s="286">
        <v>510710.71</v>
      </c>
      <c r="F98" s="286">
        <v>51931.88</v>
      </c>
      <c r="H98" s="274">
        <v>2400</v>
      </c>
      <c r="K98" s="274">
        <v>655.75</v>
      </c>
      <c r="N98" s="286">
        <v>-30744.37</v>
      </c>
      <c r="O98" s="286">
        <v>804941.61</v>
      </c>
      <c r="Q98" s="271">
        <v>186817.15</v>
      </c>
      <c r="S98" s="271">
        <v>124.2</v>
      </c>
      <c r="T98" s="271">
        <v>49430</v>
      </c>
      <c r="U98" s="271">
        <v>1000</v>
      </c>
      <c r="V98" s="272">
        <v>117253</v>
      </c>
      <c r="X98" s="272">
        <v>5869.6</v>
      </c>
      <c r="Y98" s="272">
        <v>115148.23</v>
      </c>
      <c r="Z98" s="272">
        <v>8633.2000000000007</v>
      </c>
    </row>
    <row r="99" spans="1:26" x14ac:dyDescent="0.2">
      <c r="A99" s="286" t="s">
        <v>2106</v>
      </c>
      <c r="B99" s="270">
        <v>185186.04</v>
      </c>
      <c r="C99" s="270">
        <v>0</v>
      </c>
      <c r="D99" s="270">
        <v>61001</v>
      </c>
      <c r="E99" s="286">
        <v>-10595.33</v>
      </c>
      <c r="F99" s="286">
        <v>5236</v>
      </c>
      <c r="K99" s="274">
        <v>0</v>
      </c>
      <c r="N99" s="286">
        <v>-2280298.44</v>
      </c>
      <c r="O99" s="286">
        <v>2543552.06</v>
      </c>
      <c r="Q99" s="271">
        <v>119063.58</v>
      </c>
      <c r="T99" s="271">
        <v>59010</v>
      </c>
      <c r="V99" s="272">
        <v>108110</v>
      </c>
      <c r="Y99" s="272">
        <v>79449.16</v>
      </c>
      <c r="Z99" s="272">
        <v>10599.33</v>
      </c>
    </row>
    <row r="100" spans="1:26" x14ac:dyDescent="0.2">
      <c r="A100" s="286" t="s">
        <v>2107</v>
      </c>
      <c r="B100" s="270">
        <v>54961.42</v>
      </c>
      <c r="C100" s="270">
        <v>0</v>
      </c>
      <c r="D100" s="270">
        <v>47967.94</v>
      </c>
      <c r="E100" s="286">
        <v>195859.01</v>
      </c>
      <c r="F100" s="286">
        <v>6932.81</v>
      </c>
      <c r="H100" s="274">
        <v>4500</v>
      </c>
      <c r="K100" s="274">
        <v>103</v>
      </c>
      <c r="N100" s="286">
        <v>-1348324.36</v>
      </c>
      <c r="O100" s="286">
        <v>1708771</v>
      </c>
      <c r="Q100" s="271">
        <v>18184.439999999999</v>
      </c>
      <c r="T100" s="271">
        <v>118730</v>
      </c>
      <c r="U100" s="271">
        <v>1500</v>
      </c>
      <c r="V100" s="272">
        <v>146022.54999999999</v>
      </c>
      <c r="Y100" s="272">
        <v>43757.49</v>
      </c>
      <c r="Z100" s="272">
        <v>5103.8599999999997</v>
      </c>
    </row>
    <row r="101" spans="1:26" x14ac:dyDescent="0.2">
      <c r="A101" s="286" t="s">
        <v>2108</v>
      </c>
      <c r="B101" s="270">
        <v>78802</v>
      </c>
      <c r="C101" s="270">
        <v>0</v>
      </c>
      <c r="D101" s="270">
        <v>95168.52</v>
      </c>
      <c r="E101" s="286">
        <v>186481.75</v>
      </c>
      <c r="F101" s="286">
        <v>570.33000000000004</v>
      </c>
      <c r="H101" s="274">
        <v>8962.5</v>
      </c>
      <c r="K101" s="274">
        <v>1923</v>
      </c>
      <c r="N101" s="286">
        <v>-1945466.31</v>
      </c>
      <c r="O101" s="286">
        <v>2266060.31</v>
      </c>
      <c r="Q101" s="271">
        <v>190671.82</v>
      </c>
      <c r="T101" s="271">
        <v>124110</v>
      </c>
      <c r="U101" s="271">
        <v>3000</v>
      </c>
      <c r="V101" s="272">
        <v>216840</v>
      </c>
      <c r="Y101" s="272">
        <v>45130.91</v>
      </c>
      <c r="Z101" s="272">
        <v>22019.81</v>
      </c>
    </row>
    <row r="102" spans="1:26" x14ac:dyDescent="0.2">
      <c r="A102" s="286" t="s">
        <v>2109</v>
      </c>
      <c r="B102" s="270">
        <v>99547.88</v>
      </c>
      <c r="C102" s="270">
        <v>0</v>
      </c>
      <c r="D102" s="270">
        <v>8971.41</v>
      </c>
      <c r="E102" s="286">
        <v>14458.54</v>
      </c>
      <c r="F102" s="286">
        <v>4934.78</v>
      </c>
      <c r="N102" s="286">
        <v>-123788</v>
      </c>
      <c r="O102" s="286">
        <v>803987.63</v>
      </c>
      <c r="Q102" s="271">
        <v>109062.82</v>
      </c>
      <c r="T102" s="271">
        <v>110480</v>
      </c>
      <c r="U102" s="271">
        <v>1500</v>
      </c>
      <c r="V102" s="272">
        <v>159820</v>
      </c>
      <c r="X102" s="272">
        <v>6200</v>
      </c>
      <c r="Y102" s="272">
        <v>48723.58</v>
      </c>
      <c r="Z102" s="272">
        <v>2364.3200000000002</v>
      </c>
    </row>
    <row r="103" spans="1:26" x14ac:dyDescent="0.2">
      <c r="A103" s="286" t="s">
        <v>2110</v>
      </c>
      <c r="B103" s="270">
        <v>105476.03</v>
      </c>
      <c r="C103" s="270">
        <v>0</v>
      </c>
      <c r="D103" s="270">
        <v>49603.38</v>
      </c>
      <c r="E103" s="286">
        <v>1178650.46</v>
      </c>
      <c r="F103" s="286">
        <v>38</v>
      </c>
      <c r="N103" s="286">
        <v>-1427391.84</v>
      </c>
      <c r="O103" s="286">
        <v>2982456.62</v>
      </c>
      <c r="Q103" s="271">
        <v>242994.35</v>
      </c>
      <c r="T103" s="271">
        <v>125640</v>
      </c>
      <c r="V103" s="272">
        <v>271200</v>
      </c>
      <c r="X103" s="272">
        <v>13300</v>
      </c>
      <c r="Y103" s="272">
        <v>81713.8</v>
      </c>
      <c r="Z103" s="272">
        <v>219686.46</v>
      </c>
    </row>
    <row r="104" spans="1:26" x14ac:dyDescent="0.2">
      <c r="A104" s="286" t="s">
        <v>2111</v>
      </c>
      <c r="B104" s="270">
        <v>150796.29</v>
      </c>
      <c r="C104" s="270">
        <v>0</v>
      </c>
      <c r="D104" s="270">
        <v>56601</v>
      </c>
      <c r="E104" s="286">
        <v>-4128.33</v>
      </c>
      <c r="F104" s="286">
        <v>124652.5</v>
      </c>
      <c r="H104" s="274">
        <v>2775</v>
      </c>
      <c r="K104" s="274">
        <v>-141.16999999999999</v>
      </c>
      <c r="N104" s="286">
        <v>-1759665.01</v>
      </c>
      <c r="O104" s="286">
        <v>2096504</v>
      </c>
      <c r="Q104" s="271">
        <v>152884.38</v>
      </c>
      <c r="T104" s="271">
        <v>101410</v>
      </c>
      <c r="U104" s="271">
        <v>3000</v>
      </c>
      <c r="V104" s="272">
        <v>196040</v>
      </c>
      <c r="Y104" s="272">
        <v>59586.91</v>
      </c>
      <c r="Z104" s="272">
        <v>10757.83</v>
      </c>
    </row>
    <row r="105" spans="1:26" x14ac:dyDescent="0.2">
      <c r="A105" s="286" t="s">
        <v>2112</v>
      </c>
      <c r="B105" s="270">
        <v>325051.65000000002</v>
      </c>
      <c r="C105" s="270">
        <v>0</v>
      </c>
      <c r="D105" s="270">
        <v>43088.88</v>
      </c>
      <c r="E105" s="286">
        <v>432144.46</v>
      </c>
      <c r="F105" s="286">
        <v>94823.81</v>
      </c>
      <c r="K105" s="274">
        <v>-101948.22</v>
      </c>
      <c r="N105" s="286">
        <v>-3387358.17</v>
      </c>
      <c r="O105" s="286">
        <v>4349913</v>
      </c>
      <c r="Q105" s="271">
        <v>270261.8</v>
      </c>
      <c r="S105" s="271">
        <v>340.33</v>
      </c>
      <c r="T105" s="271">
        <v>59640</v>
      </c>
      <c r="U105" s="271">
        <v>1500</v>
      </c>
      <c r="V105" s="272">
        <v>193802</v>
      </c>
      <c r="Y105" s="272">
        <v>94026.64</v>
      </c>
      <c r="Z105" s="272">
        <v>9411.2999999999993</v>
      </c>
    </row>
    <row r="106" spans="1:26" x14ac:dyDescent="0.2">
      <c r="A106" s="286" t="s">
        <v>2113</v>
      </c>
      <c r="B106" s="270">
        <v>433944.9</v>
      </c>
      <c r="C106" s="270">
        <v>0</v>
      </c>
      <c r="D106" s="270">
        <v>65180.43</v>
      </c>
      <c r="E106" s="286">
        <v>1239192.02</v>
      </c>
      <c r="F106" s="286">
        <v>3077.01</v>
      </c>
      <c r="H106" s="274">
        <v>6675</v>
      </c>
      <c r="K106" s="274">
        <v>0</v>
      </c>
      <c r="N106" s="286">
        <v>-714922.02</v>
      </c>
      <c r="O106" s="286">
        <v>2447083.0099999998</v>
      </c>
      <c r="Q106" s="271">
        <v>168112.43</v>
      </c>
      <c r="S106" s="271">
        <v>0</v>
      </c>
      <c r="T106" s="271">
        <v>46650</v>
      </c>
      <c r="U106" s="271">
        <v>1500</v>
      </c>
      <c r="V106" s="272">
        <v>118439</v>
      </c>
      <c r="Y106" s="272">
        <v>90744.11</v>
      </c>
      <c r="Z106" s="272">
        <v>4520.95</v>
      </c>
    </row>
    <row r="107" spans="1:26" x14ac:dyDescent="0.2">
      <c r="A107" s="286" t="s">
        <v>2196</v>
      </c>
      <c r="B107" s="270">
        <v>287731.8</v>
      </c>
      <c r="C107" s="270">
        <v>0</v>
      </c>
      <c r="D107" s="270">
        <v>37528.559999999998</v>
      </c>
      <c r="E107" s="286">
        <v>246764.26</v>
      </c>
      <c r="F107" s="286">
        <v>5242.25</v>
      </c>
      <c r="K107" s="274">
        <v>-323.2</v>
      </c>
      <c r="N107" s="286">
        <v>-1836814.19</v>
      </c>
      <c r="O107" s="286">
        <v>2389700.83</v>
      </c>
      <c r="Q107" s="271">
        <v>179478.16</v>
      </c>
      <c r="S107" s="271">
        <v>121.23</v>
      </c>
      <c r="T107" s="271">
        <v>100840</v>
      </c>
      <c r="U107" s="271">
        <v>3000</v>
      </c>
      <c r="V107" s="272">
        <v>185740</v>
      </c>
      <c r="Y107" s="272">
        <v>58575.55</v>
      </c>
      <c r="Z107" s="272">
        <v>11938.41</v>
      </c>
    </row>
    <row r="108" spans="1:26" x14ac:dyDescent="0.2">
      <c r="A108" s="286" t="s">
        <v>2197</v>
      </c>
      <c r="B108" s="270">
        <v>136469.5</v>
      </c>
      <c r="C108" s="270">
        <v>0</v>
      </c>
      <c r="D108" s="270">
        <v>75693.72</v>
      </c>
      <c r="E108" s="286">
        <v>248231.75</v>
      </c>
      <c r="F108" s="286">
        <v>1025</v>
      </c>
      <c r="N108" s="286">
        <v>-4892075.5999999996</v>
      </c>
      <c r="O108" s="286">
        <v>5385590.1100000003</v>
      </c>
      <c r="Q108" s="271">
        <v>106216.91</v>
      </c>
      <c r="T108" s="271">
        <v>23400</v>
      </c>
      <c r="V108" s="272">
        <v>83390</v>
      </c>
      <c r="Y108" s="272">
        <v>67260.7</v>
      </c>
      <c r="Z108" s="272">
        <v>9480.75</v>
      </c>
    </row>
    <row r="109" spans="1:26" x14ac:dyDescent="0.2">
      <c r="A109" s="286" t="s">
        <v>2114</v>
      </c>
      <c r="B109" s="270">
        <v>155154.29</v>
      </c>
      <c r="C109" s="270">
        <v>0</v>
      </c>
      <c r="D109" s="270">
        <v>26362.25</v>
      </c>
      <c r="E109" s="286">
        <v>255961.5</v>
      </c>
      <c r="F109" s="286">
        <v>98374.83</v>
      </c>
      <c r="N109" s="286">
        <v>-1104377.05</v>
      </c>
      <c r="O109" s="286">
        <v>1851650.31</v>
      </c>
      <c r="Q109" s="271">
        <v>49396.82</v>
      </c>
      <c r="T109" s="271">
        <v>98540</v>
      </c>
      <c r="U109" s="271">
        <v>1500</v>
      </c>
      <c r="V109" s="272">
        <v>169110.5</v>
      </c>
      <c r="Y109" s="272">
        <v>49334.97</v>
      </c>
      <c r="Z109" s="272">
        <v>13730.61</v>
      </c>
    </row>
    <row r="110" spans="1:26" x14ac:dyDescent="0.2">
      <c r="A110" s="286" t="s">
        <v>2115</v>
      </c>
      <c r="B110" s="270">
        <v>342747.87</v>
      </c>
      <c r="C110" s="270">
        <v>0</v>
      </c>
      <c r="D110" s="270">
        <v>29611.43</v>
      </c>
      <c r="E110" s="286">
        <v>633450.78</v>
      </c>
      <c r="F110" s="286">
        <v>137820.54999999999</v>
      </c>
      <c r="K110" s="274">
        <v>0</v>
      </c>
      <c r="N110" s="286">
        <v>-248313.15</v>
      </c>
      <c r="O110" s="286">
        <v>1448584.45</v>
      </c>
      <c r="Q110" s="271">
        <v>185416.26</v>
      </c>
      <c r="T110" s="271">
        <v>114510</v>
      </c>
      <c r="U110" s="271">
        <v>3000</v>
      </c>
      <c r="V110" s="272">
        <v>181492.5</v>
      </c>
      <c r="Y110" s="272">
        <v>44737.9</v>
      </c>
      <c r="Z110" s="272">
        <v>19480.07</v>
      </c>
    </row>
    <row r="111" spans="1:26" x14ac:dyDescent="0.2">
      <c r="A111" s="286" t="s">
        <v>2116</v>
      </c>
      <c r="B111" s="270">
        <v>117487.64</v>
      </c>
      <c r="D111" s="270">
        <v>49929.19</v>
      </c>
      <c r="E111" s="286">
        <v>301647.03000000003</v>
      </c>
      <c r="F111" s="286">
        <v>68969.87</v>
      </c>
      <c r="K111" s="274">
        <v>100</v>
      </c>
      <c r="N111" s="286">
        <v>-1759237.14</v>
      </c>
      <c r="O111" s="286">
        <v>2294612.94</v>
      </c>
      <c r="Q111" s="271">
        <v>74954.11</v>
      </c>
      <c r="S111" s="271">
        <v>112.51</v>
      </c>
      <c r="T111" s="271">
        <v>151320</v>
      </c>
      <c r="U111" s="271">
        <v>1500</v>
      </c>
      <c r="V111" s="272">
        <v>232373</v>
      </c>
      <c r="Y111" s="272">
        <v>54430.080000000002</v>
      </c>
      <c r="Z111" s="272">
        <v>12498.2</v>
      </c>
    </row>
    <row r="112" spans="1:26" x14ac:dyDescent="0.2">
      <c r="A112" s="286" t="s">
        <v>2117</v>
      </c>
      <c r="B112" s="270">
        <v>98114.7</v>
      </c>
      <c r="C112" s="270">
        <v>0</v>
      </c>
      <c r="D112" s="270">
        <v>28729.040000000001</v>
      </c>
      <c r="E112" s="286">
        <v>170511.25</v>
      </c>
      <c r="F112" s="286">
        <v>89535.05</v>
      </c>
      <c r="K112" s="274">
        <v>315</v>
      </c>
      <c r="N112" s="286">
        <v>-1100226.8500000001</v>
      </c>
      <c r="O112" s="286">
        <v>1767292.42</v>
      </c>
      <c r="Q112" s="271">
        <v>152593.54999999999</v>
      </c>
      <c r="T112" s="271">
        <v>124390</v>
      </c>
      <c r="U112" s="271">
        <v>2000</v>
      </c>
      <c r="V112" s="272">
        <v>176780</v>
      </c>
      <c r="Y112" s="272">
        <v>27463.26</v>
      </c>
      <c r="Z112" s="272">
        <v>10832.62</v>
      </c>
    </row>
    <row r="113" spans="1:28" x14ac:dyDescent="0.2">
      <c r="A113" s="286" t="s">
        <v>2118</v>
      </c>
      <c r="B113" s="270">
        <v>138848.87</v>
      </c>
      <c r="C113" s="270">
        <v>0</v>
      </c>
      <c r="D113" s="270">
        <v>13316.59</v>
      </c>
      <c r="E113" s="286">
        <v>796056.02</v>
      </c>
      <c r="F113" s="286">
        <v>59912.55</v>
      </c>
      <c r="G113" s="274">
        <v>0</v>
      </c>
      <c r="H113" s="274">
        <v>0</v>
      </c>
      <c r="I113" s="274">
        <v>0</v>
      </c>
      <c r="J113" s="274">
        <v>0</v>
      </c>
      <c r="K113" s="274">
        <v>0</v>
      </c>
      <c r="L113" s="286">
        <v>0</v>
      </c>
      <c r="N113" s="286">
        <v>-87814.080000000002</v>
      </c>
      <c r="O113" s="286">
        <v>1775492.61</v>
      </c>
      <c r="Q113" s="271">
        <v>202047.51</v>
      </c>
      <c r="T113" s="271">
        <v>144750</v>
      </c>
      <c r="U113" s="271">
        <v>3000</v>
      </c>
      <c r="V113" s="272">
        <v>237901</v>
      </c>
      <c r="Y113" s="272">
        <v>117051.44</v>
      </c>
      <c r="Z113" s="272">
        <v>14851.74</v>
      </c>
      <c r="AA113" s="272">
        <v>0</v>
      </c>
      <c r="AB113" s="272">
        <v>0</v>
      </c>
    </row>
    <row r="114" spans="1:28" x14ac:dyDescent="0.2">
      <c r="A114" s="286" t="s">
        <v>2198</v>
      </c>
      <c r="B114" s="270">
        <v>149074.20000000001</v>
      </c>
      <c r="D114" s="270">
        <v>33218.589999999997</v>
      </c>
      <c r="E114" s="286">
        <v>254306.58</v>
      </c>
      <c r="F114" s="286">
        <v>114707.24</v>
      </c>
      <c r="K114" s="274">
        <v>0</v>
      </c>
      <c r="N114" s="286">
        <v>-72279.960000000006</v>
      </c>
      <c r="O114" s="286">
        <v>2441491.2400000002</v>
      </c>
      <c r="Q114" s="271">
        <v>62820.42</v>
      </c>
      <c r="T114" s="271">
        <v>58120</v>
      </c>
      <c r="U114" s="271">
        <v>1500</v>
      </c>
      <c r="V114" s="272">
        <v>109616.5</v>
      </c>
      <c r="Y114" s="272">
        <v>102224.96000000001</v>
      </c>
      <c r="Z114" s="272">
        <v>13197.79</v>
      </c>
    </row>
    <row r="115" spans="1:28" x14ac:dyDescent="0.2">
      <c r="A115" s="286" t="s">
        <v>2119</v>
      </c>
      <c r="B115" s="270">
        <v>238352.89</v>
      </c>
      <c r="C115" s="270">
        <v>199077.11</v>
      </c>
      <c r="D115" s="270">
        <v>28746.84</v>
      </c>
      <c r="E115" s="286">
        <v>173432.12</v>
      </c>
      <c r="F115" s="286">
        <v>109820.18</v>
      </c>
      <c r="H115" s="274">
        <v>116785</v>
      </c>
      <c r="K115" s="274">
        <v>301.56</v>
      </c>
      <c r="N115" s="286">
        <v>-20010</v>
      </c>
      <c r="O115" s="286">
        <v>1753510.53</v>
      </c>
      <c r="Q115" s="271">
        <v>297945.63</v>
      </c>
      <c r="T115" s="271">
        <v>160880</v>
      </c>
      <c r="V115" s="272">
        <v>232870</v>
      </c>
      <c r="Y115" s="272">
        <v>60560.35</v>
      </c>
      <c r="Z115" s="272">
        <v>8011.27</v>
      </c>
    </row>
    <row r="116" spans="1:28" x14ac:dyDescent="0.2">
      <c r="A116" s="286" t="s">
        <v>2120</v>
      </c>
      <c r="B116" s="270">
        <v>533156.16</v>
      </c>
      <c r="C116" s="270">
        <v>233943.84</v>
      </c>
      <c r="D116" s="270">
        <v>35089.11</v>
      </c>
      <c r="E116" s="286">
        <v>195452.29</v>
      </c>
      <c r="F116" s="286">
        <v>134247.65</v>
      </c>
      <c r="H116" s="274">
        <v>71200</v>
      </c>
      <c r="K116" s="274">
        <v>63.55</v>
      </c>
      <c r="N116" s="286">
        <v>-61430.5</v>
      </c>
      <c r="O116" s="286">
        <v>2570940.36</v>
      </c>
      <c r="Q116" s="271">
        <v>394029.21</v>
      </c>
      <c r="T116" s="271">
        <v>105580</v>
      </c>
      <c r="V116" s="272">
        <v>205095</v>
      </c>
      <c r="Y116" s="272">
        <v>51044.25</v>
      </c>
      <c r="Z116" s="272">
        <v>16357.49</v>
      </c>
    </row>
    <row r="117" spans="1:28" x14ac:dyDescent="0.2">
      <c r="A117" s="286" t="s">
        <v>2121</v>
      </c>
      <c r="B117" s="270">
        <v>641290.43000000005</v>
      </c>
      <c r="C117" s="270">
        <v>230532.55</v>
      </c>
      <c r="D117" s="270">
        <v>16329.07</v>
      </c>
      <c r="E117" s="286">
        <v>973567.56</v>
      </c>
      <c r="F117" s="286">
        <v>159177.12</v>
      </c>
      <c r="H117" s="274">
        <v>0</v>
      </c>
      <c r="N117" s="286">
        <v>4305</v>
      </c>
      <c r="O117" s="286">
        <v>2193906.69</v>
      </c>
      <c r="Q117" s="271">
        <v>295140.45</v>
      </c>
      <c r="T117" s="271">
        <v>157050</v>
      </c>
      <c r="V117" s="272">
        <v>220270</v>
      </c>
      <c r="Y117" s="272">
        <v>83741.39</v>
      </c>
      <c r="Z117" s="272">
        <v>21014.99</v>
      </c>
    </row>
    <row r="118" spans="1:28" x14ac:dyDescent="0.2">
      <c r="A118" s="286" t="s">
        <v>2122</v>
      </c>
      <c r="B118" s="270">
        <v>454488.56</v>
      </c>
      <c r="C118" s="270">
        <v>176408.81</v>
      </c>
      <c r="D118" s="270">
        <v>81346.64</v>
      </c>
      <c r="E118" s="286">
        <v>513642.09</v>
      </c>
      <c r="F118" s="286">
        <v>61688.66</v>
      </c>
      <c r="H118" s="274">
        <v>0</v>
      </c>
      <c r="K118" s="274">
        <v>0</v>
      </c>
      <c r="N118" s="286">
        <v>12150</v>
      </c>
      <c r="O118" s="286">
        <v>2140701.11</v>
      </c>
      <c r="Q118" s="271">
        <v>333926.78000000003</v>
      </c>
      <c r="T118" s="271">
        <v>109220</v>
      </c>
      <c r="V118" s="272">
        <v>190540</v>
      </c>
      <c r="Y118" s="272">
        <v>69166.67</v>
      </c>
      <c r="Z118" s="272">
        <v>11871.81</v>
      </c>
    </row>
    <row r="119" spans="1:28" x14ac:dyDescent="0.2">
      <c r="A119" s="286" t="s">
        <v>2123</v>
      </c>
      <c r="B119" s="270">
        <v>794209.29</v>
      </c>
      <c r="C119" s="270">
        <v>218845.19</v>
      </c>
      <c r="D119" s="270">
        <v>30498.28</v>
      </c>
      <c r="E119" s="286">
        <v>505353.91</v>
      </c>
      <c r="F119" s="286">
        <v>129580.64</v>
      </c>
      <c r="H119" s="274">
        <v>0</v>
      </c>
      <c r="N119" s="286">
        <v>10620</v>
      </c>
      <c r="O119" s="286">
        <v>2916966.34</v>
      </c>
      <c r="Q119" s="271">
        <v>291761.37</v>
      </c>
      <c r="T119" s="271">
        <v>148030</v>
      </c>
      <c r="V119" s="272">
        <v>214205</v>
      </c>
      <c r="Y119" s="272">
        <v>42644.85</v>
      </c>
      <c r="Z119" s="272">
        <v>19874.32</v>
      </c>
    </row>
    <row r="120" spans="1:28" x14ac:dyDescent="0.2">
      <c r="A120" s="286" t="s">
        <v>2124</v>
      </c>
      <c r="B120" s="270">
        <v>870100.64</v>
      </c>
      <c r="C120" s="270">
        <v>233261.86</v>
      </c>
      <c r="D120" s="270">
        <v>21420.69</v>
      </c>
      <c r="E120" s="286">
        <v>2358292.34</v>
      </c>
      <c r="F120" s="286">
        <v>126882.45</v>
      </c>
      <c r="H120" s="274">
        <v>0</v>
      </c>
      <c r="K120" s="274">
        <v>0</v>
      </c>
      <c r="N120" s="286">
        <v>-48390</v>
      </c>
      <c r="O120" s="286">
        <v>1273796.02</v>
      </c>
      <c r="Q120" s="271">
        <v>298544.42</v>
      </c>
      <c r="T120" s="271">
        <v>128110</v>
      </c>
      <c r="V120" s="272">
        <v>201225</v>
      </c>
      <c r="Y120" s="272">
        <v>29844.23</v>
      </c>
      <c r="Z120" s="272">
        <v>21638.79</v>
      </c>
    </row>
    <row r="121" spans="1:28" x14ac:dyDescent="0.2">
      <c r="A121" s="286" t="s">
        <v>2125</v>
      </c>
      <c r="B121" s="270">
        <v>623359.81000000006</v>
      </c>
      <c r="C121" s="270">
        <v>182416.01</v>
      </c>
      <c r="D121" s="270">
        <v>28881.91</v>
      </c>
      <c r="E121" s="286">
        <v>1106567.73</v>
      </c>
      <c r="F121" s="286">
        <v>179754.68</v>
      </c>
      <c r="H121" s="274">
        <v>0</v>
      </c>
      <c r="K121" s="274">
        <v>93.94</v>
      </c>
      <c r="N121" s="286">
        <v>381675.72</v>
      </c>
      <c r="O121" s="286">
        <v>1503797.2</v>
      </c>
      <c r="Q121" s="271">
        <v>434809.3</v>
      </c>
      <c r="T121" s="271">
        <v>137880</v>
      </c>
      <c r="V121" s="272">
        <v>248015</v>
      </c>
      <c r="Y121" s="272">
        <v>46656.97</v>
      </c>
      <c r="Z121" s="272">
        <v>12207.55</v>
      </c>
    </row>
    <row r="122" spans="1:28" x14ac:dyDescent="0.2">
      <c r="A122" s="286" t="s">
        <v>2126</v>
      </c>
      <c r="B122" s="270">
        <v>436619.45</v>
      </c>
      <c r="C122" s="270">
        <v>210796.76</v>
      </c>
      <c r="D122" s="270">
        <v>30748.26</v>
      </c>
      <c r="E122" s="286">
        <v>459827.19</v>
      </c>
      <c r="F122" s="286">
        <v>101555.67</v>
      </c>
      <c r="H122" s="274">
        <v>1605</v>
      </c>
      <c r="N122" s="286">
        <v>11520</v>
      </c>
      <c r="O122" s="286">
        <v>1567499.51</v>
      </c>
      <c r="Q122" s="271">
        <v>178244.02</v>
      </c>
      <c r="T122" s="271">
        <v>144730</v>
      </c>
      <c r="V122" s="272">
        <v>178470</v>
      </c>
      <c r="Y122" s="272">
        <v>28536.13</v>
      </c>
      <c r="Z122" s="272">
        <v>7106.07</v>
      </c>
    </row>
    <row r="123" spans="1:28" x14ac:dyDescent="0.2">
      <c r="A123" s="286" t="s">
        <v>2203</v>
      </c>
      <c r="B123" s="270">
        <v>425972.14</v>
      </c>
      <c r="C123" s="270">
        <v>188907.54</v>
      </c>
      <c r="D123" s="270">
        <v>27116.98</v>
      </c>
      <c r="E123" s="286">
        <v>685846.14</v>
      </c>
      <c r="F123" s="286">
        <v>69389.58</v>
      </c>
      <c r="H123" s="274">
        <v>0</v>
      </c>
      <c r="K123" s="274">
        <v>140</v>
      </c>
      <c r="N123" s="286">
        <v>-11380</v>
      </c>
      <c r="O123" s="286">
        <v>2486417.9700000002</v>
      </c>
      <c r="Q123" s="271">
        <v>262696.09000000003</v>
      </c>
      <c r="T123" s="271">
        <v>93760</v>
      </c>
      <c r="V123" s="272">
        <v>159050</v>
      </c>
      <c r="Y123" s="272">
        <v>17244.57</v>
      </c>
      <c r="Z123" s="272">
        <v>15217.79</v>
      </c>
    </row>
    <row r="124" spans="1:28" x14ac:dyDescent="0.2">
      <c r="A124" s="286" t="s">
        <v>2204</v>
      </c>
      <c r="B124" s="270">
        <v>526712.32999999996</v>
      </c>
      <c r="C124" s="270">
        <v>176117.02</v>
      </c>
      <c r="D124" s="270">
        <v>38034.61</v>
      </c>
      <c r="E124" s="286">
        <v>396356.69</v>
      </c>
      <c r="F124" s="286">
        <v>87840.76</v>
      </c>
      <c r="H124" s="274">
        <v>0</v>
      </c>
      <c r="N124" s="286">
        <v>2275</v>
      </c>
      <c r="O124" s="286">
        <v>2517902.33</v>
      </c>
      <c r="Q124" s="271">
        <v>288002.59999999998</v>
      </c>
      <c r="T124" s="271">
        <v>86770</v>
      </c>
      <c r="V124" s="272">
        <v>155800</v>
      </c>
      <c r="Y124" s="272">
        <v>23918.560000000001</v>
      </c>
      <c r="Z124" s="272">
        <v>12853.41</v>
      </c>
    </row>
    <row r="125" spans="1:28" x14ac:dyDescent="0.2">
      <c r="A125" s="286" t="s">
        <v>2127</v>
      </c>
      <c r="B125" s="270">
        <v>228188.18</v>
      </c>
      <c r="C125" s="270">
        <v>0</v>
      </c>
      <c r="D125" s="270">
        <v>98355.839999999997</v>
      </c>
      <c r="E125" s="286">
        <v>189810.6</v>
      </c>
      <c r="F125" s="286">
        <v>27282.45</v>
      </c>
      <c r="H125" s="274">
        <v>91800</v>
      </c>
      <c r="O125" s="286">
        <v>2171633.4300000002</v>
      </c>
      <c r="Q125" s="271">
        <v>34378.61</v>
      </c>
      <c r="R125" s="271">
        <v>0</v>
      </c>
      <c r="T125" s="271">
        <v>103459.5</v>
      </c>
      <c r="V125" s="272">
        <v>134285.5</v>
      </c>
      <c r="Y125" s="272">
        <v>26354.16</v>
      </c>
      <c r="Z125" s="272">
        <v>11555.28</v>
      </c>
    </row>
    <row r="126" spans="1:28" x14ac:dyDescent="0.2">
      <c r="A126" s="286" t="s">
        <v>2128</v>
      </c>
      <c r="B126" s="270">
        <v>32790.9</v>
      </c>
      <c r="C126" s="270">
        <v>0</v>
      </c>
      <c r="D126" s="270">
        <v>118858.71</v>
      </c>
      <c r="E126" s="286">
        <v>8389.2999999999993</v>
      </c>
      <c r="F126" s="286">
        <v>153903.66</v>
      </c>
      <c r="H126" s="274">
        <v>0</v>
      </c>
      <c r="K126" s="274">
        <v>0</v>
      </c>
      <c r="O126" s="286">
        <v>1977387.82</v>
      </c>
      <c r="Q126" s="271">
        <v>53968.02</v>
      </c>
      <c r="T126" s="271">
        <v>197437</v>
      </c>
      <c r="V126" s="272">
        <v>197437</v>
      </c>
      <c r="Y126" s="272">
        <v>37133.5</v>
      </c>
      <c r="Z126" s="272">
        <v>7246.39</v>
      </c>
    </row>
    <row r="127" spans="1:28" x14ac:dyDescent="0.2">
      <c r="A127" s="286" t="s">
        <v>2129</v>
      </c>
      <c r="B127" s="270">
        <v>84392.43</v>
      </c>
      <c r="C127" s="270">
        <v>0</v>
      </c>
      <c r="D127" s="270">
        <v>65558.740000000005</v>
      </c>
      <c r="E127" s="286">
        <v>174376.73</v>
      </c>
      <c r="F127" s="286">
        <v>66019.66</v>
      </c>
      <c r="H127" s="274">
        <v>121800</v>
      </c>
      <c r="O127" s="286">
        <v>1774116.27</v>
      </c>
      <c r="Q127" s="271">
        <v>103202.98</v>
      </c>
      <c r="T127" s="271">
        <v>89480</v>
      </c>
      <c r="V127" s="272">
        <v>116050</v>
      </c>
      <c r="Y127" s="272">
        <v>48920.2</v>
      </c>
      <c r="Z127" s="272">
        <v>6024.07</v>
      </c>
    </row>
    <row r="128" spans="1:28" x14ac:dyDescent="0.2">
      <c r="A128" s="286" t="s">
        <v>2130</v>
      </c>
      <c r="B128" s="270">
        <v>250219.24</v>
      </c>
      <c r="C128" s="270">
        <v>0</v>
      </c>
      <c r="D128" s="270">
        <v>151624.94</v>
      </c>
      <c r="E128" s="286">
        <v>120247.69</v>
      </c>
      <c r="F128" s="286">
        <v>77881.23</v>
      </c>
      <c r="H128" s="274">
        <v>145600</v>
      </c>
      <c r="O128" s="286">
        <v>1520211.94</v>
      </c>
      <c r="Q128" s="271">
        <v>73166.92</v>
      </c>
      <c r="S128" s="271">
        <v>28.57</v>
      </c>
      <c r="T128" s="271">
        <v>209383</v>
      </c>
      <c r="V128" s="272">
        <v>247393</v>
      </c>
      <c r="Y128" s="272">
        <v>6058.97</v>
      </c>
      <c r="Z128" s="272">
        <v>3450.83</v>
      </c>
    </row>
    <row r="129" spans="1:26" x14ac:dyDescent="0.2">
      <c r="A129" s="286" t="s">
        <v>2131</v>
      </c>
      <c r="B129" s="270">
        <v>527362.29</v>
      </c>
      <c r="C129" s="270">
        <v>0</v>
      </c>
      <c r="D129" s="270">
        <v>138776.54999999999</v>
      </c>
      <c r="E129" s="286">
        <v>167090.59</v>
      </c>
      <c r="F129" s="286">
        <v>117419.33</v>
      </c>
      <c r="H129" s="274">
        <v>0</v>
      </c>
      <c r="K129" s="274">
        <v>0</v>
      </c>
      <c r="O129" s="286">
        <v>2436322.09</v>
      </c>
      <c r="Q129" s="271">
        <v>111231.86</v>
      </c>
      <c r="T129" s="271">
        <v>116391.5</v>
      </c>
      <c r="V129" s="272">
        <v>193570.5</v>
      </c>
      <c r="Y129" s="272">
        <v>56233.16</v>
      </c>
      <c r="Z129" s="272">
        <v>8951.23</v>
      </c>
    </row>
    <row r="130" spans="1:26" x14ac:dyDescent="0.2">
      <c r="A130" s="286" t="s">
        <v>2132</v>
      </c>
      <c r="B130" s="270">
        <v>66264.58</v>
      </c>
      <c r="C130" s="270">
        <v>0</v>
      </c>
      <c r="D130" s="270">
        <v>67138.990000000005</v>
      </c>
      <c r="E130" s="286">
        <v>353924.29</v>
      </c>
      <c r="F130" s="286">
        <v>57065.23</v>
      </c>
      <c r="G130" s="274">
        <v>0</v>
      </c>
      <c r="H130" s="274">
        <v>18000</v>
      </c>
      <c r="K130" s="274">
        <v>0</v>
      </c>
      <c r="O130" s="286">
        <v>1752442.7</v>
      </c>
      <c r="Q130" s="271">
        <v>45544.74</v>
      </c>
      <c r="R130" s="271">
        <v>0</v>
      </c>
      <c r="T130" s="271">
        <v>43390</v>
      </c>
      <c r="V130" s="272">
        <v>67600</v>
      </c>
      <c r="Y130" s="272">
        <v>46931.35</v>
      </c>
      <c r="Z130" s="272">
        <v>11636.11</v>
      </c>
    </row>
    <row r="131" spans="1:26" x14ac:dyDescent="0.2">
      <c r="A131" s="286" t="s">
        <v>2133</v>
      </c>
      <c r="B131" s="270">
        <v>143099.29</v>
      </c>
      <c r="C131" s="270">
        <v>0</v>
      </c>
      <c r="D131" s="270">
        <v>63748.73</v>
      </c>
      <c r="E131" s="286">
        <v>374459.87</v>
      </c>
      <c r="F131" s="286">
        <v>49694.879999999997</v>
      </c>
      <c r="K131" s="274">
        <v>0</v>
      </c>
      <c r="O131" s="286">
        <v>2586652.75</v>
      </c>
      <c r="Q131" s="271">
        <v>46511.17</v>
      </c>
      <c r="T131" s="271">
        <v>97853</v>
      </c>
      <c r="V131" s="272">
        <v>118773</v>
      </c>
      <c r="Y131" s="272">
        <v>32148.95</v>
      </c>
      <c r="Z131" s="272">
        <v>13162.72</v>
      </c>
    </row>
    <row r="132" spans="1:26" x14ac:dyDescent="0.2">
      <c r="A132" s="286" t="s">
        <v>2134</v>
      </c>
      <c r="B132" s="270">
        <v>177472.02</v>
      </c>
      <c r="C132" s="270">
        <v>0</v>
      </c>
      <c r="D132" s="270">
        <v>104220.68</v>
      </c>
      <c r="E132" s="286">
        <v>57854.2</v>
      </c>
      <c r="F132" s="286">
        <v>77522.89</v>
      </c>
      <c r="H132" s="274">
        <v>126900</v>
      </c>
      <c r="O132" s="286">
        <v>1898238.82</v>
      </c>
      <c r="Q132" s="271">
        <v>103228.77</v>
      </c>
      <c r="T132" s="271">
        <v>141084.5</v>
      </c>
      <c r="V132" s="272">
        <v>183214.5</v>
      </c>
      <c r="Y132" s="272">
        <v>40652.31</v>
      </c>
      <c r="Z132" s="272">
        <v>7401.95</v>
      </c>
    </row>
    <row r="133" spans="1:26" x14ac:dyDescent="0.2">
      <c r="A133" s="286" t="s">
        <v>2135</v>
      </c>
      <c r="B133" s="270">
        <v>470539.98</v>
      </c>
      <c r="C133" s="270">
        <v>0</v>
      </c>
      <c r="D133" s="270">
        <v>154952</v>
      </c>
      <c r="E133" s="286">
        <v>401051.68</v>
      </c>
      <c r="F133" s="286">
        <v>30498.01</v>
      </c>
      <c r="H133" s="274">
        <v>0</v>
      </c>
      <c r="O133" s="286">
        <v>2434424.27</v>
      </c>
      <c r="Q133" s="271">
        <v>57060.67</v>
      </c>
      <c r="T133" s="271">
        <v>139416.5</v>
      </c>
      <c r="V133" s="272">
        <v>170698.5</v>
      </c>
      <c r="Y133" s="272">
        <v>35977.53</v>
      </c>
      <c r="Z133" s="272">
        <v>13029.79</v>
      </c>
    </row>
    <row r="134" spans="1:26" x14ac:dyDescent="0.2">
      <c r="A134" s="286" t="s">
        <v>2136</v>
      </c>
      <c r="B134" s="270">
        <v>76903.839999999997</v>
      </c>
      <c r="C134" s="270">
        <v>0</v>
      </c>
      <c r="D134" s="270">
        <v>159740.54999999999</v>
      </c>
      <c r="E134" s="286">
        <v>454824.26</v>
      </c>
      <c r="F134" s="286">
        <v>70794.77</v>
      </c>
      <c r="H134" s="274">
        <v>200400</v>
      </c>
      <c r="O134" s="286">
        <v>2150215.54</v>
      </c>
      <c r="Q134" s="271">
        <v>94438.04</v>
      </c>
      <c r="T134" s="271">
        <v>99781.5</v>
      </c>
      <c r="V134" s="272">
        <v>99781.5</v>
      </c>
      <c r="Y134" s="272">
        <v>85616.8</v>
      </c>
      <c r="Z134" s="272">
        <v>13906.01</v>
      </c>
    </row>
    <row r="135" spans="1:26" x14ac:dyDescent="0.2">
      <c r="A135" s="286" t="s">
        <v>2199</v>
      </c>
      <c r="B135" s="270">
        <v>59051.51</v>
      </c>
      <c r="C135" s="270">
        <v>0</v>
      </c>
      <c r="D135" s="270">
        <v>33621.379999999997</v>
      </c>
      <c r="E135" s="286">
        <v>305171.8</v>
      </c>
      <c r="F135" s="286">
        <v>105238.88</v>
      </c>
      <c r="H135" s="274">
        <v>0</v>
      </c>
      <c r="O135" s="286">
        <v>1699412.19</v>
      </c>
      <c r="Q135" s="271">
        <v>21239.74</v>
      </c>
      <c r="T135" s="271">
        <v>65803.5</v>
      </c>
      <c r="V135" s="272">
        <v>83093.5</v>
      </c>
      <c r="Y135" s="272">
        <v>20500.8</v>
      </c>
      <c r="Z135" s="272">
        <v>13791.1</v>
      </c>
    </row>
    <row r="136" spans="1:26" x14ac:dyDescent="0.2">
      <c r="A136" s="286" t="s">
        <v>2137</v>
      </c>
      <c r="B136" s="270">
        <v>463354.76</v>
      </c>
      <c r="C136" s="270">
        <v>0</v>
      </c>
      <c r="D136" s="270">
        <v>115143.24</v>
      </c>
      <c r="E136" s="286">
        <v>728417.39</v>
      </c>
      <c r="F136" s="286">
        <v>40940.239999999998</v>
      </c>
      <c r="H136" s="274">
        <v>37287</v>
      </c>
      <c r="K136" s="274">
        <v>0</v>
      </c>
      <c r="N136" s="286">
        <v>5015.3</v>
      </c>
      <c r="O136" s="286">
        <v>3628521.74</v>
      </c>
      <c r="Q136" s="271">
        <v>120111.79</v>
      </c>
      <c r="T136" s="271">
        <v>135124.5</v>
      </c>
      <c r="U136" s="271">
        <v>1500</v>
      </c>
      <c r="V136" s="272">
        <v>166848.5</v>
      </c>
      <c r="Y136" s="272">
        <v>62192.06</v>
      </c>
      <c r="Z136" s="272">
        <v>17364.75</v>
      </c>
    </row>
    <row r="137" spans="1:26" x14ac:dyDescent="0.2">
      <c r="A137" s="286" t="s">
        <v>2138</v>
      </c>
      <c r="B137" s="270">
        <v>289456.51</v>
      </c>
      <c r="C137" s="270">
        <v>0</v>
      </c>
      <c r="D137" s="270">
        <v>176680.34</v>
      </c>
      <c r="E137" s="286">
        <v>1075212.22</v>
      </c>
      <c r="F137" s="286">
        <v>33295.949999999997</v>
      </c>
      <c r="H137" s="274">
        <v>27700</v>
      </c>
      <c r="N137" s="286">
        <v>232.46</v>
      </c>
      <c r="O137" s="286">
        <v>365872.84</v>
      </c>
      <c r="Q137" s="271">
        <v>13900.45</v>
      </c>
      <c r="T137" s="271">
        <v>174096.5</v>
      </c>
      <c r="U137" s="271">
        <v>3000</v>
      </c>
      <c r="V137" s="272">
        <v>199375.5</v>
      </c>
      <c r="Y137" s="272">
        <v>71779.55</v>
      </c>
      <c r="Z137" s="272">
        <v>8508.41</v>
      </c>
    </row>
    <row r="138" spans="1:26" x14ac:dyDescent="0.2">
      <c r="A138" s="286" t="s">
        <v>2139</v>
      </c>
      <c r="B138" s="270">
        <v>462355.05</v>
      </c>
      <c r="C138" s="270">
        <v>0</v>
      </c>
      <c r="D138" s="270">
        <v>120722.12</v>
      </c>
      <c r="E138" s="286">
        <v>99166.14</v>
      </c>
      <c r="F138" s="286">
        <v>61534.62</v>
      </c>
      <c r="H138" s="274">
        <v>29000</v>
      </c>
      <c r="K138" s="274">
        <v>301404</v>
      </c>
      <c r="O138" s="286">
        <v>2122751.4700000002</v>
      </c>
      <c r="Q138" s="271">
        <v>62648.959999999999</v>
      </c>
      <c r="T138" s="271">
        <v>186326</v>
      </c>
      <c r="U138" s="271">
        <v>1500</v>
      </c>
      <c r="V138" s="272">
        <v>215821</v>
      </c>
      <c r="Y138" s="272">
        <v>103907.48</v>
      </c>
      <c r="Z138" s="272">
        <v>1981.82</v>
      </c>
    </row>
    <row r="139" spans="1:26" x14ac:dyDescent="0.2">
      <c r="A139" s="286" t="s">
        <v>2140</v>
      </c>
      <c r="B139" s="270">
        <v>449772.54</v>
      </c>
      <c r="C139" s="270">
        <v>0</v>
      </c>
      <c r="D139" s="270">
        <v>141043.76</v>
      </c>
      <c r="E139" s="286">
        <v>1450584.83</v>
      </c>
      <c r="F139" s="286">
        <v>105143.55</v>
      </c>
      <c r="H139" s="274">
        <v>28100</v>
      </c>
      <c r="K139" s="274">
        <v>42175</v>
      </c>
      <c r="O139" s="286">
        <v>765116.2</v>
      </c>
      <c r="Q139" s="271">
        <v>68736.960000000006</v>
      </c>
      <c r="R139" s="271">
        <v>23750</v>
      </c>
      <c r="T139" s="271">
        <v>126036.5</v>
      </c>
      <c r="U139" s="271">
        <v>3000</v>
      </c>
      <c r="V139" s="272">
        <v>148302.5</v>
      </c>
      <c r="Y139" s="272">
        <v>61085.09</v>
      </c>
      <c r="Z139" s="272">
        <v>12551.53</v>
      </c>
    </row>
    <row r="140" spans="1:26" x14ac:dyDescent="0.2">
      <c r="A140" s="286" t="s">
        <v>2141</v>
      </c>
      <c r="B140" s="270">
        <v>23827.84</v>
      </c>
      <c r="C140" s="270">
        <v>0</v>
      </c>
      <c r="D140" s="270">
        <v>121880.65</v>
      </c>
      <c r="E140" s="286">
        <v>323556.98</v>
      </c>
      <c r="F140" s="286">
        <v>40083.78</v>
      </c>
      <c r="H140" s="274">
        <v>29862.5</v>
      </c>
      <c r="K140" s="274">
        <v>160</v>
      </c>
      <c r="O140" s="286">
        <v>3234091.19</v>
      </c>
      <c r="Q140" s="271">
        <v>39620.949999999997</v>
      </c>
      <c r="T140" s="271">
        <v>98391.5</v>
      </c>
      <c r="U140" s="271">
        <v>3000</v>
      </c>
      <c r="V140" s="272">
        <v>120043.5</v>
      </c>
      <c r="Y140" s="272">
        <v>144676.91</v>
      </c>
      <c r="Z140" s="272">
        <v>12062.33</v>
      </c>
    </row>
    <row r="141" spans="1:26" x14ac:dyDescent="0.2">
      <c r="A141" s="286" t="s">
        <v>2142</v>
      </c>
      <c r="B141" s="270">
        <v>66303.17</v>
      </c>
      <c r="C141" s="270">
        <v>0</v>
      </c>
      <c r="D141" s="270">
        <v>98901.97</v>
      </c>
      <c r="E141" s="286">
        <v>568944.24</v>
      </c>
      <c r="F141" s="286">
        <v>125096.45</v>
      </c>
      <c r="H141" s="274">
        <v>22437.5</v>
      </c>
      <c r="K141" s="274">
        <v>0</v>
      </c>
      <c r="O141" s="286">
        <v>1809525.85</v>
      </c>
      <c r="Q141" s="271">
        <v>25798.19</v>
      </c>
      <c r="T141" s="271">
        <v>70490</v>
      </c>
      <c r="U141" s="271">
        <v>1500</v>
      </c>
      <c r="V141" s="272">
        <v>86074</v>
      </c>
      <c r="Y141" s="272">
        <v>24600.78</v>
      </c>
      <c r="Z141" s="272">
        <v>10325.030000000001</v>
      </c>
    </row>
    <row r="142" spans="1:26" x14ac:dyDescent="0.2">
      <c r="A142" s="286" t="s">
        <v>2143</v>
      </c>
      <c r="B142" s="270">
        <v>331109.33</v>
      </c>
      <c r="C142" s="270">
        <v>0</v>
      </c>
      <c r="D142" s="270">
        <v>43724.6</v>
      </c>
      <c r="E142" s="286">
        <v>1129358.51</v>
      </c>
      <c r="F142" s="286">
        <v>230993.07</v>
      </c>
      <c r="H142" s="274">
        <v>8100</v>
      </c>
      <c r="K142" s="274">
        <v>0</v>
      </c>
      <c r="O142" s="286">
        <v>1034850.95</v>
      </c>
      <c r="Q142" s="271">
        <v>62815.22</v>
      </c>
      <c r="T142" s="271">
        <v>158847.5</v>
      </c>
      <c r="U142" s="271">
        <v>3000</v>
      </c>
      <c r="V142" s="272">
        <v>163621.5</v>
      </c>
      <c r="Y142" s="272">
        <v>154716.13</v>
      </c>
      <c r="Z142" s="272">
        <v>17949.84</v>
      </c>
    </row>
    <row r="143" spans="1:26" x14ac:dyDescent="0.2">
      <c r="A143" s="286" t="s">
        <v>2144</v>
      </c>
      <c r="B143" s="270">
        <v>283562.25</v>
      </c>
      <c r="C143" s="270">
        <v>0</v>
      </c>
      <c r="D143" s="270">
        <v>57141.71</v>
      </c>
      <c r="E143" s="286">
        <v>173555.07</v>
      </c>
      <c r="F143" s="286">
        <v>146767.04000000001</v>
      </c>
      <c r="H143" s="274">
        <v>26225</v>
      </c>
      <c r="K143" s="274">
        <v>0</v>
      </c>
      <c r="O143" s="286">
        <v>1778360.15</v>
      </c>
      <c r="Q143" s="271">
        <v>102851.18</v>
      </c>
      <c r="T143" s="271">
        <v>58012.5</v>
      </c>
      <c r="U143" s="271">
        <v>1500</v>
      </c>
      <c r="V143" s="272">
        <v>84631.5</v>
      </c>
      <c r="Y143" s="272">
        <v>75078.16</v>
      </c>
      <c r="Z143" s="272">
        <v>7828.72</v>
      </c>
    </row>
    <row r="144" spans="1:26" x14ac:dyDescent="0.2">
      <c r="A144" s="286" t="s">
        <v>2145</v>
      </c>
      <c r="B144" s="270">
        <v>301507.7</v>
      </c>
      <c r="C144" s="270">
        <v>0</v>
      </c>
      <c r="D144" s="270">
        <v>69615.39</v>
      </c>
      <c r="E144" s="286">
        <v>384875.73</v>
      </c>
      <c r="F144" s="286">
        <v>38595.53</v>
      </c>
      <c r="H144" s="274">
        <v>52800</v>
      </c>
      <c r="K144" s="274">
        <v>4824.25</v>
      </c>
      <c r="O144" s="286">
        <v>2463401.71</v>
      </c>
      <c r="Q144" s="271">
        <v>56939.43</v>
      </c>
      <c r="T144" s="271">
        <v>69545</v>
      </c>
      <c r="U144" s="271">
        <v>1500</v>
      </c>
      <c r="V144" s="272">
        <v>86638</v>
      </c>
      <c r="Y144" s="272">
        <v>427052.21</v>
      </c>
      <c r="Z144" s="272">
        <v>10559.83</v>
      </c>
    </row>
    <row r="145" spans="1:29" x14ac:dyDescent="0.2">
      <c r="A145" s="286" t="s">
        <v>2146</v>
      </c>
      <c r="B145" s="270">
        <v>98466.82</v>
      </c>
      <c r="C145" s="270">
        <v>53260</v>
      </c>
      <c r="D145" s="270">
        <v>79460.240000000005</v>
      </c>
      <c r="E145" s="286">
        <v>56401.11</v>
      </c>
      <c r="F145" s="286">
        <v>95965.86</v>
      </c>
      <c r="H145" s="274">
        <v>76869.119999999995</v>
      </c>
      <c r="K145" s="274">
        <v>6.16</v>
      </c>
      <c r="O145" s="286">
        <v>1748544.54</v>
      </c>
      <c r="Q145" s="271">
        <v>100264.21</v>
      </c>
      <c r="T145" s="271">
        <v>131022.5</v>
      </c>
      <c r="U145" s="271">
        <v>1500</v>
      </c>
      <c r="V145" s="272">
        <v>158558.5</v>
      </c>
      <c r="Y145" s="272">
        <v>113244.64</v>
      </c>
      <c r="Z145" s="272">
        <v>4312.7299999999996</v>
      </c>
    </row>
    <row r="146" spans="1:29" x14ac:dyDescent="0.2">
      <c r="A146" s="286" t="s">
        <v>2147</v>
      </c>
      <c r="B146" s="270">
        <v>236820.81</v>
      </c>
      <c r="C146" s="270">
        <v>0</v>
      </c>
      <c r="D146" s="270">
        <v>92633.34</v>
      </c>
      <c r="E146" s="286">
        <v>1305873.53</v>
      </c>
      <c r="F146" s="286">
        <v>128830.17</v>
      </c>
      <c r="H146" s="274">
        <v>32037.5</v>
      </c>
      <c r="K146" s="274">
        <v>0</v>
      </c>
      <c r="N146" s="286">
        <v>4381.12</v>
      </c>
      <c r="O146" s="286">
        <v>577706.88</v>
      </c>
      <c r="Q146" s="271">
        <v>116177.76</v>
      </c>
      <c r="T146" s="271">
        <v>137207</v>
      </c>
      <c r="U146" s="271">
        <v>3000</v>
      </c>
      <c r="V146" s="272">
        <v>166584</v>
      </c>
      <c r="Y146" s="272">
        <v>69017.75</v>
      </c>
      <c r="Z146" s="272">
        <v>12796.41</v>
      </c>
    </row>
    <row r="147" spans="1:29" x14ac:dyDescent="0.2">
      <c r="A147" s="286" t="s">
        <v>2148</v>
      </c>
      <c r="B147" s="270">
        <v>370060.61</v>
      </c>
      <c r="C147" s="270">
        <v>0</v>
      </c>
      <c r="D147" s="270">
        <v>125716.59</v>
      </c>
      <c r="E147" s="286">
        <v>83349.66</v>
      </c>
      <c r="F147" s="286">
        <v>172563.53</v>
      </c>
      <c r="H147" s="274">
        <v>41125</v>
      </c>
      <c r="K147" s="274">
        <v>673.38</v>
      </c>
      <c r="O147" s="286">
        <v>3628551.99</v>
      </c>
      <c r="Q147" s="271">
        <v>157703.81</v>
      </c>
      <c r="T147" s="271">
        <v>212803.5</v>
      </c>
      <c r="U147" s="271">
        <v>3000</v>
      </c>
      <c r="V147" s="272">
        <v>247893.5</v>
      </c>
      <c r="Y147" s="272">
        <v>44065.08</v>
      </c>
      <c r="Z147" s="272">
        <v>6021.66</v>
      </c>
    </row>
    <row r="148" spans="1:29" x14ac:dyDescent="0.2">
      <c r="A148" s="286" t="s">
        <v>2149</v>
      </c>
      <c r="B148" s="270">
        <v>347852.95</v>
      </c>
      <c r="C148" s="270">
        <v>0</v>
      </c>
      <c r="D148" s="270">
        <v>70482.460000000006</v>
      </c>
      <c r="E148" s="286">
        <v>320540.18</v>
      </c>
      <c r="F148" s="286">
        <v>73207.649999999994</v>
      </c>
      <c r="H148" s="274">
        <v>22400</v>
      </c>
      <c r="O148" s="286">
        <v>2252597.11</v>
      </c>
      <c r="Q148" s="271">
        <v>42794.78</v>
      </c>
      <c r="T148" s="271">
        <v>168812</v>
      </c>
      <c r="U148" s="271">
        <v>3000</v>
      </c>
      <c r="V148" s="272">
        <v>198566</v>
      </c>
      <c r="Y148" s="272">
        <v>28825.88</v>
      </c>
      <c r="Z148" s="272">
        <v>14878.49</v>
      </c>
    </row>
    <row r="149" spans="1:29" x14ac:dyDescent="0.2">
      <c r="A149" s="286" t="s">
        <v>2150</v>
      </c>
      <c r="B149" s="270">
        <v>100457.18</v>
      </c>
      <c r="C149" s="270">
        <v>0</v>
      </c>
      <c r="D149" s="270">
        <v>39771.56</v>
      </c>
      <c r="E149" s="286">
        <v>1478553.9</v>
      </c>
      <c r="F149" s="286">
        <v>49572.56</v>
      </c>
      <c r="H149" s="274">
        <v>34900</v>
      </c>
      <c r="O149" s="286">
        <v>605433.22</v>
      </c>
      <c r="Q149" s="271">
        <v>33108.769999999997</v>
      </c>
      <c r="T149" s="271">
        <v>68880</v>
      </c>
      <c r="U149" s="271">
        <v>1500</v>
      </c>
      <c r="V149" s="272">
        <v>91888</v>
      </c>
      <c r="Y149" s="272">
        <v>37453.449999999997</v>
      </c>
      <c r="Z149" s="272">
        <v>12983.44</v>
      </c>
    </row>
    <row r="150" spans="1:29" x14ac:dyDescent="0.2">
      <c r="A150" s="286" t="s">
        <v>2151</v>
      </c>
      <c r="B150" s="270">
        <v>205638.15</v>
      </c>
      <c r="C150" s="270">
        <v>0</v>
      </c>
      <c r="D150" s="270">
        <v>40524.78</v>
      </c>
      <c r="E150" s="286">
        <v>1046880.84</v>
      </c>
      <c r="F150" s="286">
        <v>41295.300000000003</v>
      </c>
      <c r="H150" s="274">
        <v>38475</v>
      </c>
      <c r="O150" s="286">
        <v>698047.3</v>
      </c>
      <c r="Q150" s="271">
        <v>20661.29</v>
      </c>
      <c r="T150" s="271">
        <v>101223</v>
      </c>
      <c r="U150" s="271">
        <v>1500</v>
      </c>
      <c r="V150" s="272">
        <v>124358</v>
      </c>
      <c r="Y150" s="272">
        <v>71959.179999999993</v>
      </c>
      <c r="Z150" s="272">
        <v>9544.2800000000007</v>
      </c>
    </row>
    <row r="151" spans="1:29" x14ac:dyDescent="0.2">
      <c r="A151" s="286" t="s">
        <v>2152</v>
      </c>
      <c r="B151" s="270">
        <v>92783.59</v>
      </c>
      <c r="C151" s="270">
        <v>0</v>
      </c>
      <c r="D151" s="270">
        <v>78535.5</v>
      </c>
      <c r="E151" s="286">
        <v>1054524.44</v>
      </c>
      <c r="F151" s="286">
        <v>80958.899999999994</v>
      </c>
      <c r="H151" s="274">
        <v>21400</v>
      </c>
      <c r="K151" s="274">
        <v>608.80999999999995</v>
      </c>
      <c r="O151" s="286">
        <v>399608.02</v>
      </c>
      <c r="Q151" s="271">
        <v>86197.37</v>
      </c>
      <c r="T151" s="271">
        <v>50662.5</v>
      </c>
      <c r="U151" s="271">
        <v>1500</v>
      </c>
      <c r="V151" s="272">
        <v>76372.5</v>
      </c>
      <c r="Y151" s="272">
        <v>66032.31</v>
      </c>
      <c r="Z151" s="272">
        <v>11385.56</v>
      </c>
    </row>
    <row r="152" spans="1:29" x14ac:dyDescent="0.2">
      <c r="A152" s="286" t="s">
        <v>2153</v>
      </c>
      <c r="B152" s="270">
        <v>97367.75</v>
      </c>
      <c r="C152" s="270">
        <v>0</v>
      </c>
      <c r="D152" s="270">
        <v>69847.11</v>
      </c>
      <c r="E152" s="286">
        <v>47838.45</v>
      </c>
      <c r="F152" s="286">
        <v>138566.1</v>
      </c>
      <c r="H152" s="274">
        <v>43000</v>
      </c>
      <c r="O152" s="286">
        <v>1677902.08</v>
      </c>
      <c r="Q152" s="271">
        <v>43285.36</v>
      </c>
      <c r="T152" s="271">
        <v>110862.5</v>
      </c>
      <c r="U152" s="271">
        <v>3000</v>
      </c>
      <c r="V152" s="272">
        <v>133605.5</v>
      </c>
      <c r="Y152" s="272">
        <v>34425.769999999997</v>
      </c>
      <c r="Z152" s="272">
        <v>8555.73</v>
      </c>
    </row>
    <row r="153" spans="1:29" x14ac:dyDescent="0.2">
      <c r="A153" s="286" t="s">
        <v>2154</v>
      </c>
      <c r="B153" s="270">
        <v>80263.61</v>
      </c>
      <c r="C153" s="270">
        <v>0</v>
      </c>
      <c r="D153" s="270">
        <v>126759.43</v>
      </c>
      <c r="E153" s="286">
        <v>720059.92</v>
      </c>
      <c r="F153" s="286">
        <v>111885.61</v>
      </c>
      <c r="H153" s="274">
        <v>54930</v>
      </c>
      <c r="K153" s="274">
        <v>456</v>
      </c>
      <c r="O153" s="286">
        <v>511906.95</v>
      </c>
      <c r="Q153" s="271">
        <v>64506.79</v>
      </c>
      <c r="R153" s="271">
        <v>25000</v>
      </c>
      <c r="T153" s="271">
        <v>125457.5</v>
      </c>
      <c r="U153" s="271">
        <v>1500</v>
      </c>
      <c r="V153" s="272">
        <v>126957.5</v>
      </c>
      <c r="Y153" s="272">
        <v>81629.86</v>
      </c>
      <c r="Z153" s="272">
        <v>10036.48</v>
      </c>
    </row>
    <row r="154" spans="1:29" x14ac:dyDescent="0.2">
      <c r="A154" s="286" t="s">
        <v>2155</v>
      </c>
      <c r="B154" s="270">
        <v>535358.4</v>
      </c>
      <c r="C154" s="270">
        <v>0</v>
      </c>
      <c r="D154" s="270">
        <v>102193.04</v>
      </c>
      <c r="E154" s="286">
        <v>645765.64</v>
      </c>
      <c r="F154" s="286">
        <v>137383.14000000001</v>
      </c>
      <c r="H154" s="274">
        <v>31500</v>
      </c>
      <c r="K154" s="274">
        <v>0</v>
      </c>
      <c r="O154" s="286">
        <v>3252587.34</v>
      </c>
      <c r="Q154" s="271">
        <v>61245.4</v>
      </c>
      <c r="T154" s="271">
        <v>180000</v>
      </c>
      <c r="U154" s="271">
        <v>3000</v>
      </c>
      <c r="V154" s="272">
        <v>218131</v>
      </c>
      <c r="Y154" s="272">
        <v>44664.51</v>
      </c>
      <c r="Z154" s="272">
        <v>18644.78</v>
      </c>
    </row>
    <row r="155" spans="1:29" x14ac:dyDescent="0.2">
      <c r="A155" s="286" t="s">
        <v>2200</v>
      </c>
      <c r="B155" s="270">
        <v>550648.77</v>
      </c>
      <c r="C155" s="270">
        <v>0</v>
      </c>
      <c r="D155" s="270">
        <v>129714.27</v>
      </c>
      <c r="E155" s="286">
        <v>1488660.9</v>
      </c>
      <c r="F155" s="286">
        <v>80158.13</v>
      </c>
      <c r="H155" s="274">
        <v>7537.5</v>
      </c>
      <c r="K155" s="274">
        <v>221813</v>
      </c>
      <c r="O155" s="286">
        <v>2705484.32</v>
      </c>
      <c r="Q155" s="271">
        <v>26637.72</v>
      </c>
      <c r="R155" s="271">
        <v>12600</v>
      </c>
      <c r="T155" s="271">
        <v>109840.5</v>
      </c>
      <c r="U155" s="271">
        <v>1500</v>
      </c>
      <c r="V155" s="272">
        <v>132438.5</v>
      </c>
      <c r="Y155" s="272">
        <v>36278.120000000003</v>
      </c>
      <c r="Z155" s="272">
        <v>10242.280000000001</v>
      </c>
    </row>
    <row r="156" spans="1:29" x14ac:dyDescent="0.2">
      <c r="A156" s="286" t="s">
        <v>2156</v>
      </c>
      <c r="B156" s="270">
        <v>96877.29</v>
      </c>
      <c r="C156" s="270">
        <v>0</v>
      </c>
      <c r="D156" s="270">
        <v>56597.24</v>
      </c>
      <c r="E156" s="286">
        <v>612816.87</v>
      </c>
      <c r="F156" s="286">
        <v>564413.37</v>
      </c>
      <c r="H156" s="274">
        <v>17820</v>
      </c>
      <c r="O156" s="286">
        <v>1733406.94</v>
      </c>
      <c r="Q156" s="271">
        <v>27036.77</v>
      </c>
      <c r="T156" s="271">
        <v>177260</v>
      </c>
      <c r="U156" s="271">
        <v>1500</v>
      </c>
      <c r="V156" s="272">
        <v>251240</v>
      </c>
      <c r="Y156" s="272">
        <v>59839.839999999997</v>
      </c>
      <c r="Z156" s="272">
        <v>25549.84</v>
      </c>
    </row>
    <row r="157" spans="1:29" x14ac:dyDescent="0.2">
      <c r="A157" s="286" t="s">
        <v>2157</v>
      </c>
      <c r="B157" s="270">
        <v>113219.46</v>
      </c>
      <c r="C157" s="270">
        <v>0</v>
      </c>
      <c r="D157" s="270">
        <v>30506.560000000001</v>
      </c>
      <c r="E157" s="286">
        <v>308541.67</v>
      </c>
      <c r="F157" s="286">
        <v>23281.14</v>
      </c>
      <c r="H157" s="274">
        <v>16500</v>
      </c>
      <c r="N157" s="286">
        <v>-0.99</v>
      </c>
      <c r="O157" s="286">
        <v>1890457.72</v>
      </c>
      <c r="Q157" s="271">
        <v>12717.92</v>
      </c>
      <c r="T157" s="271">
        <v>57650</v>
      </c>
      <c r="U157" s="271">
        <v>1500</v>
      </c>
      <c r="V157" s="272">
        <v>126016</v>
      </c>
      <c r="Y157" s="272">
        <v>42114.01</v>
      </c>
      <c r="Z157" s="272">
        <v>10471.66</v>
      </c>
      <c r="AC157" s="272">
        <v>8100</v>
      </c>
    </row>
    <row r="158" spans="1:29" x14ac:dyDescent="0.2">
      <c r="A158" s="286" t="s">
        <v>2158</v>
      </c>
      <c r="B158" s="270">
        <v>432837.31</v>
      </c>
      <c r="C158" s="270">
        <v>0</v>
      </c>
      <c r="D158" s="270">
        <v>68035.839999999997</v>
      </c>
      <c r="E158" s="286">
        <v>2325173.36</v>
      </c>
      <c r="F158" s="286">
        <v>11989.18</v>
      </c>
      <c r="H158" s="274">
        <v>19860</v>
      </c>
      <c r="K158" s="274">
        <v>0</v>
      </c>
      <c r="N158" s="286">
        <v>-56</v>
      </c>
      <c r="O158" s="286">
        <v>715300.29</v>
      </c>
      <c r="Q158" s="271">
        <v>25305.66</v>
      </c>
      <c r="T158" s="271">
        <v>140260</v>
      </c>
      <c r="U158" s="271">
        <v>1500</v>
      </c>
      <c r="V158" s="272">
        <v>223970</v>
      </c>
      <c r="Y158" s="272">
        <v>77869.13</v>
      </c>
      <c r="Z158" s="272">
        <v>13777.5</v>
      </c>
    </row>
    <row r="159" spans="1:29" x14ac:dyDescent="0.2">
      <c r="A159" s="286" t="s">
        <v>2159</v>
      </c>
      <c r="B159" s="270">
        <v>233356.55</v>
      </c>
      <c r="C159" s="270">
        <v>0</v>
      </c>
      <c r="D159" s="270">
        <v>87235.42</v>
      </c>
      <c r="E159" s="286">
        <v>351614.01</v>
      </c>
      <c r="F159" s="286">
        <v>67257.97</v>
      </c>
      <c r="H159" s="274">
        <v>15902.5</v>
      </c>
      <c r="K159" s="274">
        <v>0</v>
      </c>
      <c r="N159" s="286">
        <v>0</v>
      </c>
      <c r="O159" s="286">
        <v>1595931.52</v>
      </c>
      <c r="Q159" s="271">
        <v>24568.87</v>
      </c>
      <c r="T159" s="271">
        <v>68240</v>
      </c>
      <c r="V159" s="272">
        <v>145110</v>
      </c>
      <c r="Y159" s="272">
        <v>53473.98</v>
      </c>
      <c r="Z159" s="272">
        <v>9632.2199999999993</v>
      </c>
      <c r="AC159" s="272">
        <v>12600</v>
      </c>
    </row>
    <row r="160" spans="1:29" x14ac:dyDescent="0.2">
      <c r="A160" s="286" t="s">
        <v>2160</v>
      </c>
      <c r="B160" s="270">
        <v>237203.11</v>
      </c>
      <c r="C160" s="270">
        <v>0</v>
      </c>
      <c r="D160" s="270">
        <v>35493.35</v>
      </c>
      <c r="E160" s="286">
        <v>323045.05</v>
      </c>
      <c r="F160" s="286">
        <v>142510.12</v>
      </c>
      <c r="H160" s="274">
        <v>70800.5</v>
      </c>
      <c r="K160" s="274">
        <v>0</v>
      </c>
      <c r="O160" s="286">
        <v>2218013.29</v>
      </c>
      <c r="Q160" s="271">
        <v>99617.85</v>
      </c>
      <c r="T160" s="271">
        <v>166376.5</v>
      </c>
      <c r="V160" s="272">
        <v>229268.5</v>
      </c>
      <c r="Y160" s="272">
        <v>38536.720000000001</v>
      </c>
      <c r="Z160" s="272">
        <v>7847.04</v>
      </c>
    </row>
    <row r="161" spans="1:28" x14ac:dyDescent="0.2">
      <c r="A161" s="286" t="s">
        <v>2161</v>
      </c>
      <c r="B161" s="270">
        <v>143135.93</v>
      </c>
      <c r="C161" s="270">
        <v>0</v>
      </c>
      <c r="D161" s="270">
        <v>25556.400000000001</v>
      </c>
      <c r="E161" s="286">
        <v>128438.48</v>
      </c>
      <c r="F161" s="286">
        <v>793359.83</v>
      </c>
      <c r="K161" s="274">
        <v>814.95</v>
      </c>
      <c r="O161" s="286">
        <v>1904185.77</v>
      </c>
      <c r="Q161" s="271">
        <v>118945.34</v>
      </c>
      <c r="T161" s="271">
        <v>211982</v>
      </c>
      <c r="V161" s="272">
        <v>322879</v>
      </c>
      <c r="Y161" s="272">
        <v>39631.79</v>
      </c>
      <c r="Z161" s="272">
        <v>19427.03</v>
      </c>
    </row>
    <row r="162" spans="1:28" x14ac:dyDescent="0.2">
      <c r="A162" s="286" t="s">
        <v>2162</v>
      </c>
      <c r="B162" s="270">
        <v>54169.63</v>
      </c>
      <c r="C162" s="270">
        <v>0</v>
      </c>
      <c r="D162" s="270">
        <v>40353.35</v>
      </c>
      <c r="E162" s="286">
        <v>399386.87</v>
      </c>
      <c r="F162" s="286">
        <v>810804.5</v>
      </c>
      <c r="K162" s="274">
        <v>6.85</v>
      </c>
      <c r="O162" s="286">
        <v>2050038.21</v>
      </c>
      <c r="Q162" s="271">
        <v>105178.91</v>
      </c>
      <c r="T162" s="271">
        <v>136582.5</v>
      </c>
      <c r="V162" s="272">
        <v>225246.5</v>
      </c>
      <c r="Y162" s="272">
        <v>49555.54</v>
      </c>
      <c r="Z162" s="272">
        <v>20079.27</v>
      </c>
    </row>
    <row r="163" spans="1:28" x14ac:dyDescent="0.2">
      <c r="A163" s="286" t="s">
        <v>2163</v>
      </c>
      <c r="B163" s="270">
        <v>182144.09</v>
      </c>
      <c r="C163" s="270">
        <v>0</v>
      </c>
      <c r="D163" s="270">
        <v>65264.1</v>
      </c>
      <c r="E163" s="286">
        <v>2079718.64</v>
      </c>
      <c r="F163" s="286">
        <v>236850.94</v>
      </c>
      <c r="N163" s="286">
        <v>-1047.1400000000001</v>
      </c>
      <c r="O163" s="286">
        <v>345682.71</v>
      </c>
      <c r="Q163" s="271">
        <v>166114.87</v>
      </c>
      <c r="T163" s="271">
        <v>192332</v>
      </c>
      <c r="V163" s="272">
        <v>325752</v>
      </c>
      <c r="Y163" s="272">
        <v>44052.54</v>
      </c>
      <c r="Z163" s="272">
        <v>33389.550000000003</v>
      </c>
    </row>
    <row r="164" spans="1:28" x14ac:dyDescent="0.2">
      <c r="A164" s="286" t="s">
        <v>2164</v>
      </c>
      <c r="B164" s="270">
        <v>940566.79</v>
      </c>
      <c r="C164" s="270">
        <v>0</v>
      </c>
      <c r="D164" s="270">
        <v>53075.08</v>
      </c>
      <c r="E164" s="286">
        <v>944068.64</v>
      </c>
      <c r="F164" s="286">
        <v>179062.09</v>
      </c>
      <c r="G164" s="274">
        <v>2000</v>
      </c>
      <c r="H164" s="274">
        <v>9135</v>
      </c>
      <c r="K164" s="274">
        <v>19.63</v>
      </c>
      <c r="N164" s="286">
        <v>139669.06</v>
      </c>
      <c r="O164" s="286">
        <v>633085.80000000005</v>
      </c>
      <c r="Q164" s="271">
        <v>31711.01</v>
      </c>
      <c r="R164" s="271">
        <v>10000</v>
      </c>
      <c r="T164" s="271">
        <v>90440</v>
      </c>
      <c r="U164" s="271">
        <v>1500</v>
      </c>
      <c r="V164" s="272">
        <v>110695</v>
      </c>
      <c r="Y164" s="272">
        <v>59532.05</v>
      </c>
      <c r="Z164" s="272">
        <v>13527.45</v>
      </c>
    </row>
    <row r="165" spans="1:28" x14ac:dyDescent="0.2">
      <c r="A165" s="286" t="s">
        <v>2165</v>
      </c>
      <c r="B165" s="270">
        <v>1050319.67</v>
      </c>
      <c r="C165" s="270">
        <v>0</v>
      </c>
      <c r="D165" s="270">
        <v>39266.080000000002</v>
      </c>
      <c r="E165" s="286">
        <v>101793.46</v>
      </c>
      <c r="F165" s="286">
        <v>196000.17</v>
      </c>
      <c r="G165" s="274">
        <v>0</v>
      </c>
      <c r="H165" s="274">
        <v>9570</v>
      </c>
      <c r="K165" s="274">
        <v>0</v>
      </c>
      <c r="N165" s="286">
        <v>185836.08</v>
      </c>
      <c r="O165" s="286">
        <v>1315994.6399999999</v>
      </c>
      <c r="Q165" s="271">
        <v>25568.74</v>
      </c>
      <c r="R165" s="271">
        <v>34077</v>
      </c>
      <c r="T165" s="271">
        <v>107290</v>
      </c>
      <c r="U165" s="271">
        <v>3000</v>
      </c>
      <c r="V165" s="272">
        <v>135820</v>
      </c>
      <c r="Y165" s="272">
        <v>64308.02</v>
      </c>
      <c r="Z165" s="272">
        <v>4786.9399999999996</v>
      </c>
    </row>
    <row r="166" spans="1:28" x14ac:dyDescent="0.2">
      <c r="A166" s="286" t="s">
        <v>2166</v>
      </c>
      <c r="B166" s="270">
        <v>427807.94</v>
      </c>
      <c r="C166" s="270">
        <v>0</v>
      </c>
      <c r="D166" s="270">
        <v>47685.79</v>
      </c>
      <c r="E166" s="286">
        <v>121269.55</v>
      </c>
      <c r="F166" s="286">
        <v>603817.59</v>
      </c>
      <c r="G166" s="274">
        <v>0</v>
      </c>
      <c r="H166" s="274">
        <v>0</v>
      </c>
      <c r="K166" s="274">
        <v>0</v>
      </c>
      <c r="N166" s="286">
        <v>209163.98</v>
      </c>
      <c r="O166" s="286">
        <v>1954472.19</v>
      </c>
      <c r="Q166" s="271">
        <v>34497.57</v>
      </c>
      <c r="R166" s="271">
        <v>0</v>
      </c>
      <c r="T166" s="271">
        <v>119950</v>
      </c>
      <c r="U166" s="271">
        <v>1500</v>
      </c>
      <c r="V166" s="272">
        <v>157590</v>
      </c>
      <c r="Y166" s="272">
        <v>76133.98</v>
      </c>
      <c r="Z166" s="272">
        <v>17464.8</v>
      </c>
    </row>
    <row r="167" spans="1:28" x14ac:dyDescent="0.2">
      <c r="A167" s="286" t="s">
        <v>2167</v>
      </c>
      <c r="B167" s="270">
        <v>616055.68000000005</v>
      </c>
      <c r="C167" s="270">
        <v>0</v>
      </c>
      <c r="D167" s="270">
        <v>22104.6</v>
      </c>
      <c r="E167" s="286">
        <v>549783.94999999995</v>
      </c>
      <c r="F167" s="286">
        <v>98560.09</v>
      </c>
      <c r="G167" s="274">
        <v>9800</v>
      </c>
      <c r="H167" s="274">
        <v>9951.82</v>
      </c>
      <c r="K167" s="274">
        <v>475.04</v>
      </c>
      <c r="N167" s="286">
        <v>128918.68</v>
      </c>
      <c r="O167" s="286">
        <v>1659140.58</v>
      </c>
      <c r="Q167" s="271">
        <v>37089.54</v>
      </c>
      <c r="T167" s="271">
        <v>173540</v>
      </c>
      <c r="U167" s="271">
        <v>3000</v>
      </c>
      <c r="V167" s="272">
        <v>196220</v>
      </c>
      <c r="Y167" s="272">
        <v>76239.83</v>
      </c>
      <c r="Z167" s="272">
        <v>11605.27</v>
      </c>
    </row>
    <row r="168" spans="1:28" x14ac:dyDescent="0.2">
      <c r="A168" s="286" t="s">
        <v>2168</v>
      </c>
      <c r="B168" s="270">
        <v>415248.87</v>
      </c>
      <c r="C168" s="270">
        <v>0</v>
      </c>
      <c r="D168" s="270">
        <v>117494.61</v>
      </c>
      <c r="E168" s="286">
        <v>528990.03</v>
      </c>
      <c r="F168" s="286">
        <v>150599.34</v>
      </c>
      <c r="G168" s="274">
        <v>5000</v>
      </c>
      <c r="H168" s="274">
        <v>10470</v>
      </c>
      <c r="K168" s="274">
        <v>500.75</v>
      </c>
      <c r="N168" s="286">
        <v>185715.32</v>
      </c>
      <c r="O168" s="286">
        <v>3430123.36</v>
      </c>
      <c r="Q168" s="271">
        <v>32997.94</v>
      </c>
      <c r="T168" s="271">
        <v>212640</v>
      </c>
      <c r="U168" s="271">
        <v>2000</v>
      </c>
      <c r="V168" s="272">
        <v>249605</v>
      </c>
      <c r="Y168" s="272">
        <v>104456.81</v>
      </c>
      <c r="Z168" s="272">
        <v>18442.150000000001</v>
      </c>
    </row>
    <row r="169" spans="1:28" x14ac:dyDescent="0.2">
      <c r="A169" s="286" t="s">
        <v>2169</v>
      </c>
      <c r="B169" s="270">
        <v>35061809.259999998</v>
      </c>
      <c r="C169" s="270">
        <v>5419251.0499999998</v>
      </c>
      <c r="D169" s="270">
        <v>3993272.66</v>
      </c>
      <c r="E169" s="286">
        <v>6276343.4299999997</v>
      </c>
      <c r="F169" s="286">
        <v>12796760.58</v>
      </c>
      <c r="G169" s="274">
        <v>20285801.27</v>
      </c>
      <c r="H169" s="274">
        <v>1603174.94</v>
      </c>
      <c r="I169" s="274">
        <v>3009.85</v>
      </c>
      <c r="J169" s="274">
        <v>247600</v>
      </c>
      <c r="K169" s="274">
        <v>2643141.17</v>
      </c>
      <c r="L169" s="286">
        <v>77778</v>
      </c>
      <c r="N169" s="286">
        <v>1873230.18</v>
      </c>
      <c r="O169" s="286">
        <v>22862193.59</v>
      </c>
      <c r="Q169" s="271">
        <v>19458621.350000001</v>
      </c>
      <c r="R169" s="271">
        <v>50</v>
      </c>
      <c r="T169" s="271">
        <v>2213900.5</v>
      </c>
      <c r="U169" s="271">
        <v>171960</v>
      </c>
      <c r="V169" s="272">
        <v>3525898.3</v>
      </c>
      <c r="Y169" s="272">
        <v>2444023.21</v>
      </c>
      <c r="Z169" s="272">
        <v>593991.14</v>
      </c>
      <c r="AB169" s="272">
        <v>191078.25</v>
      </c>
    </row>
    <row r="170" spans="1:28" x14ac:dyDescent="0.2">
      <c r="A170" s="286" t="s">
        <v>2170</v>
      </c>
      <c r="B170" s="270">
        <v>501301.45</v>
      </c>
      <c r="C170" s="270">
        <v>0</v>
      </c>
      <c r="D170" s="270">
        <v>88431.31</v>
      </c>
      <c r="E170" s="286">
        <v>248849.3</v>
      </c>
      <c r="F170" s="286">
        <v>59583.47</v>
      </c>
      <c r="K170" s="274">
        <v>140480.03</v>
      </c>
      <c r="N170" s="286">
        <v>-819.85</v>
      </c>
      <c r="O170" s="286">
        <v>2188176.4900000002</v>
      </c>
      <c r="Q170" s="271">
        <v>36194.129999999997</v>
      </c>
      <c r="T170" s="271">
        <v>122310</v>
      </c>
      <c r="V170" s="272">
        <v>208872</v>
      </c>
      <c r="Y170" s="272">
        <v>76431.490000000005</v>
      </c>
      <c r="Z170" s="272">
        <v>10584.18</v>
      </c>
    </row>
    <row r="171" spans="1:28" x14ac:dyDescent="0.2">
      <c r="A171" s="286" t="s">
        <v>2171</v>
      </c>
      <c r="B171" s="270">
        <v>365907.4</v>
      </c>
      <c r="C171" s="270">
        <v>0</v>
      </c>
      <c r="D171" s="270">
        <v>118429.71</v>
      </c>
      <c r="E171" s="286">
        <v>486179.91</v>
      </c>
      <c r="F171" s="286">
        <v>677332.04</v>
      </c>
      <c r="K171" s="274">
        <v>4617</v>
      </c>
      <c r="N171" s="286">
        <v>10815.98</v>
      </c>
      <c r="O171" s="286">
        <v>1890317.34</v>
      </c>
      <c r="Q171" s="271">
        <v>18053.96</v>
      </c>
      <c r="S171" s="271">
        <v>1113.32</v>
      </c>
      <c r="T171" s="271">
        <v>112420</v>
      </c>
      <c r="V171" s="272">
        <v>162882</v>
      </c>
      <c r="Y171" s="272">
        <v>64306.59</v>
      </c>
      <c r="Z171" s="272">
        <v>10606.61</v>
      </c>
    </row>
    <row r="172" spans="1:28" x14ac:dyDescent="0.2">
      <c r="A172" s="286" t="s">
        <v>2172</v>
      </c>
      <c r="B172" s="270">
        <v>467857.06</v>
      </c>
      <c r="C172" s="270">
        <v>0</v>
      </c>
      <c r="D172" s="270">
        <v>42612.23</v>
      </c>
      <c r="E172" s="286">
        <v>328233.95</v>
      </c>
      <c r="F172" s="286">
        <v>241320.98</v>
      </c>
      <c r="K172" s="274">
        <v>183820.79999999999</v>
      </c>
      <c r="O172" s="286">
        <v>2400624.13</v>
      </c>
      <c r="Q172" s="271">
        <v>22949.08</v>
      </c>
      <c r="T172" s="271">
        <v>178160</v>
      </c>
      <c r="V172" s="272">
        <v>225072</v>
      </c>
      <c r="W172" s="272">
        <v>7500</v>
      </c>
      <c r="Y172" s="272">
        <v>86867</v>
      </c>
      <c r="Z172" s="272">
        <v>16340.63</v>
      </c>
    </row>
    <row r="173" spans="1:28" x14ac:dyDescent="0.2">
      <c r="A173" s="286" t="s">
        <v>2173</v>
      </c>
      <c r="B173" s="270">
        <v>758467.63</v>
      </c>
      <c r="C173" s="270">
        <v>0</v>
      </c>
      <c r="D173" s="270">
        <v>47153.760000000002</v>
      </c>
      <c r="E173" s="286">
        <v>702526</v>
      </c>
      <c r="F173" s="286">
        <v>542104.84</v>
      </c>
      <c r="K173" s="274">
        <v>12400</v>
      </c>
      <c r="O173" s="286">
        <v>1658240.02</v>
      </c>
      <c r="Q173" s="271">
        <v>38734.379999999997</v>
      </c>
      <c r="T173" s="271">
        <v>107140</v>
      </c>
      <c r="V173" s="272">
        <v>207140</v>
      </c>
      <c r="Y173" s="272">
        <v>66607.3</v>
      </c>
      <c r="Z173" s="272">
        <v>14187.79</v>
      </c>
    </row>
    <row r="174" spans="1:28" x14ac:dyDescent="0.2">
      <c r="A174" s="286" t="s">
        <v>2174</v>
      </c>
      <c r="B174" s="270">
        <v>314095.63</v>
      </c>
      <c r="C174" s="270">
        <v>0</v>
      </c>
      <c r="D174" s="270">
        <v>98323.77</v>
      </c>
      <c r="E174" s="286">
        <v>394715.45</v>
      </c>
      <c r="F174" s="286">
        <v>114453.58</v>
      </c>
      <c r="K174" s="274">
        <v>11.68</v>
      </c>
      <c r="N174" s="286">
        <v>0</v>
      </c>
      <c r="O174" s="286">
        <v>2400624.13</v>
      </c>
      <c r="Q174" s="271">
        <v>17734.2</v>
      </c>
      <c r="T174" s="271">
        <v>104810</v>
      </c>
      <c r="V174" s="272">
        <v>203600</v>
      </c>
      <c r="Y174" s="272">
        <v>71938.03</v>
      </c>
      <c r="Z174" s="272">
        <v>9191.89</v>
      </c>
    </row>
    <row r="175" spans="1:28" x14ac:dyDescent="0.2">
      <c r="A175" s="286" t="s">
        <v>2175</v>
      </c>
      <c r="B175" s="270">
        <v>623451.42000000004</v>
      </c>
      <c r="C175" s="270">
        <v>0</v>
      </c>
      <c r="D175" s="270">
        <v>23196.47</v>
      </c>
      <c r="E175" s="286">
        <v>138007.87</v>
      </c>
      <c r="F175" s="286">
        <v>118740.44</v>
      </c>
      <c r="G175" s="274">
        <v>0</v>
      </c>
      <c r="H175" s="274">
        <v>0</v>
      </c>
      <c r="K175" s="274">
        <v>69.16</v>
      </c>
      <c r="O175" s="286">
        <v>1908740.29</v>
      </c>
      <c r="Q175" s="271">
        <v>71832.97</v>
      </c>
      <c r="S175" s="271">
        <v>0</v>
      </c>
      <c r="T175" s="271">
        <v>126590</v>
      </c>
      <c r="V175" s="272">
        <v>198010</v>
      </c>
      <c r="Y175" s="272">
        <v>63827.82</v>
      </c>
      <c r="Z175" s="272">
        <v>12569.24</v>
      </c>
    </row>
    <row r="176" spans="1:28" x14ac:dyDescent="0.2">
      <c r="A176" s="286" t="s">
        <v>2176</v>
      </c>
      <c r="B176" s="270">
        <v>541993.55000000005</v>
      </c>
      <c r="C176" s="270">
        <v>0</v>
      </c>
      <c r="D176" s="270">
        <v>31517.7</v>
      </c>
      <c r="E176" s="286">
        <v>510500.73</v>
      </c>
      <c r="F176" s="286">
        <v>205944.68</v>
      </c>
      <c r="G176" s="274">
        <v>0</v>
      </c>
      <c r="H176" s="274">
        <v>0</v>
      </c>
      <c r="K176" s="274">
        <v>46.83</v>
      </c>
      <c r="O176" s="286">
        <v>2036218.61</v>
      </c>
      <c r="Q176" s="271">
        <v>29141.040000000001</v>
      </c>
      <c r="T176" s="271">
        <v>127210</v>
      </c>
      <c r="V176" s="272">
        <v>222200</v>
      </c>
      <c r="Y176" s="272">
        <v>30949.69</v>
      </c>
      <c r="Z176" s="272">
        <v>17943.05</v>
      </c>
    </row>
    <row r="177" spans="1:26" x14ac:dyDescent="0.2">
      <c r="A177" s="286" t="s">
        <v>2177</v>
      </c>
      <c r="B177" s="270">
        <v>507987.33</v>
      </c>
      <c r="C177" s="270">
        <v>0</v>
      </c>
      <c r="D177" s="270">
        <v>29861.91</v>
      </c>
      <c r="E177" s="286">
        <v>119142.94</v>
      </c>
      <c r="F177" s="286">
        <v>196683.79</v>
      </c>
      <c r="G177" s="274">
        <v>0</v>
      </c>
      <c r="H177" s="274">
        <v>0</v>
      </c>
      <c r="K177" s="274">
        <v>37.380000000000003</v>
      </c>
      <c r="O177" s="286">
        <v>2581996.2400000002</v>
      </c>
      <c r="Q177" s="271">
        <v>29821.83</v>
      </c>
      <c r="T177" s="271">
        <v>107270</v>
      </c>
      <c r="V177" s="272">
        <v>154050</v>
      </c>
      <c r="Y177" s="272">
        <v>20818.18</v>
      </c>
      <c r="Z177" s="272">
        <v>18447.900000000001</v>
      </c>
    </row>
    <row r="178" spans="1:26" x14ac:dyDescent="0.2">
      <c r="A178" s="286" t="s">
        <v>2178</v>
      </c>
      <c r="B178" s="270">
        <v>262985.3</v>
      </c>
      <c r="C178" s="270">
        <v>0</v>
      </c>
      <c r="D178" s="270">
        <v>7077.08</v>
      </c>
      <c r="E178" s="286">
        <v>226379</v>
      </c>
      <c r="F178" s="286">
        <v>193374.95</v>
      </c>
      <c r="G178" s="274">
        <v>0</v>
      </c>
      <c r="H178" s="274">
        <v>0</v>
      </c>
      <c r="K178" s="274">
        <v>65.42</v>
      </c>
      <c r="O178" s="286">
        <v>1442473.15</v>
      </c>
      <c r="Q178" s="271">
        <v>26523.96</v>
      </c>
      <c r="S178" s="271">
        <v>68.459999999999994</v>
      </c>
      <c r="T178" s="271">
        <v>92060</v>
      </c>
      <c r="V178" s="272">
        <v>136920</v>
      </c>
      <c r="Y178" s="272">
        <v>35946</v>
      </c>
      <c r="Z178" s="272">
        <v>15952.62</v>
      </c>
    </row>
    <row r="179" spans="1:26" x14ac:dyDescent="0.2">
      <c r="A179" s="286" t="s">
        <v>2179</v>
      </c>
      <c r="B179" s="270">
        <v>635486.5</v>
      </c>
      <c r="C179" s="270">
        <v>0</v>
      </c>
      <c r="D179" s="270">
        <v>18169.04</v>
      </c>
      <c r="E179" s="286">
        <v>286075.33</v>
      </c>
      <c r="F179" s="286">
        <v>125358.3</v>
      </c>
      <c r="G179" s="274">
        <v>0</v>
      </c>
      <c r="H179" s="274">
        <v>0</v>
      </c>
      <c r="K179" s="274">
        <v>0</v>
      </c>
      <c r="O179" s="286">
        <v>1708773.29</v>
      </c>
      <c r="Q179" s="271">
        <v>28943.51</v>
      </c>
      <c r="T179" s="271">
        <v>103390</v>
      </c>
      <c r="V179" s="272">
        <v>141320</v>
      </c>
      <c r="Y179" s="272">
        <v>23844.400000000001</v>
      </c>
      <c r="Z179" s="272">
        <v>14236.26</v>
      </c>
    </row>
    <row r="180" spans="1:26" x14ac:dyDescent="0.2">
      <c r="A180" s="286" t="s">
        <v>2180</v>
      </c>
      <c r="B180" s="270">
        <v>316241.61</v>
      </c>
      <c r="C180" s="270">
        <v>0</v>
      </c>
      <c r="D180" s="270">
        <v>22342.15</v>
      </c>
      <c r="E180" s="286">
        <v>29747.42</v>
      </c>
      <c r="F180" s="286">
        <v>81961.16</v>
      </c>
      <c r="G180" s="274">
        <v>0</v>
      </c>
      <c r="H180" s="274">
        <v>0</v>
      </c>
      <c r="K180" s="274">
        <v>29.8</v>
      </c>
      <c r="N180" s="286">
        <v>-4</v>
      </c>
      <c r="O180" s="286">
        <v>1572242.02</v>
      </c>
      <c r="Q180" s="271">
        <v>31630.53</v>
      </c>
      <c r="S180" s="271">
        <v>1151.17</v>
      </c>
      <c r="T180" s="271">
        <v>94560</v>
      </c>
      <c r="V180" s="272">
        <v>144330</v>
      </c>
      <c r="Y180" s="272">
        <v>43266.07</v>
      </c>
      <c r="Z180" s="272">
        <v>5212.2</v>
      </c>
    </row>
    <row r="181" spans="1:26" x14ac:dyDescent="0.2">
      <c r="A181" s="286" t="s">
        <v>2181</v>
      </c>
      <c r="B181" s="270">
        <v>237341.71</v>
      </c>
      <c r="C181" s="270">
        <v>0</v>
      </c>
      <c r="D181" s="270">
        <v>17287.64</v>
      </c>
      <c r="E181" s="286">
        <v>95595.09</v>
      </c>
      <c r="F181" s="286">
        <v>160812.89000000001</v>
      </c>
      <c r="G181" s="274">
        <v>0</v>
      </c>
      <c r="H181" s="274">
        <v>0</v>
      </c>
      <c r="K181" s="274">
        <v>117.2</v>
      </c>
      <c r="O181" s="286">
        <v>1286359.3700000001</v>
      </c>
      <c r="Q181" s="271">
        <v>37112.01</v>
      </c>
      <c r="R181" s="271">
        <v>0</v>
      </c>
      <c r="T181" s="271">
        <v>101850</v>
      </c>
      <c r="V181" s="272">
        <v>161920</v>
      </c>
      <c r="Y181" s="272">
        <v>67803.460000000006</v>
      </c>
      <c r="Z181" s="272">
        <v>7190.86</v>
      </c>
    </row>
    <row r="182" spans="1:26" x14ac:dyDescent="0.2">
      <c r="A182" s="286" t="s">
        <v>2182</v>
      </c>
      <c r="B182" s="270">
        <v>362547.85</v>
      </c>
      <c r="C182" s="270">
        <v>21454.880000000001</v>
      </c>
      <c r="D182" s="270">
        <v>63121.279999999999</v>
      </c>
      <c r="E182" s="286">
        <v>252586.09</v>
      </c>
      <c r="F182" s="286">
        <v>100979.22</v>
      </c>
      <c r="G182" s="274">
        <v>72429.47</v>
      </c>
      <c r="H182" s="274">
        <v>15958.03</v>
      </c>
      <c r="J182" s="274">
        <v>1107</v>
      </c>
      <c r="O182" s="286">
        <v>1621669.25</v>
      </c>
      <c r="Q182" s="271">
        <v>0</v>
      </c>
      <c r="T182" s="271">
        <v>43420</v>
      </c>
      <c r="U182" s="271">
        <v>0</v>
      </c>
      <c r="V182" s="272">
        <v>91920</v>
      </c>
      <c r="Y182" s="272">
        <v>36262.14</v>
      </c>
      <c r="Z182" s="272">
        <v>5462.57</v>
      </c>
    </row>
    <row r="183" spans="1:26" x14ac:dyDescent="0.2">
      <c r="A183" s="286" t="s">
        <v>2183</v>
      </c>
      <c r="B183" s="270">
        <v>40486.339999999997</v>
      </c>
      <c r="C183" s="270">
        <v>31434</v>
      </c>
      <c r="D183" s="270">
        <v>88148.12</v>
      </c>
      <c r="E183" s="286">
        <v>352808.5</v>
      </c>
      <c r="F183" s="286">
        <v>207955.91</v>
      </c>
      <c r="G183" s="274">
        <v>70860</v>
      </c>
      <c r="K183" s="274">
        <v>0</v>
      </c>
      <c r="O183" s="286">
        <v>2143817.25</v>
      </c>
      <c r="Q183" s="271">
        <v>19669.41</v>
      </c>
      <c r="T183" s="271">
        <v>121890</v>
      </c>
      <c r="U183" s="271">
        <v>0</v>
      </c>
      <c r="V183" s="272">
        <v>134468</v>
      </c>
      <c r="Y183" s="272">
        <v>59610.87</v>
      </c>
      <c r="Z183" s="272">
        <v>10974.86</v>
      </c>
    </row>
    <row r="184" spans="1:26" x14ac:dyDescent="0.2">
      <c r="A184" s="286" t="s">
        <v>2184</v>
      </c>
      <c r="B184" s="270">
        <v>378147.35</v>
      </c>
      <c r="C184" s="270">
        <v>27745.95</v>
      </c>
      <c r="D184" s="270">
        <v>36470.18</v>
      </c>
      <c r="E184" s="286">
        <v>2346665.96</v>
      </c>
      <c r="F184" s="286">
        <v>189123.93</v>
      </c>
      <c r="G184" s="274">
        <v>21000</v>
      </c>
      <c r="O184" s="286">
        <v>309335.96999999997</v>
      </c>
      <c r="Q184" s="271">
        <v>6917.04</v>
      </c>
      <c r="T184" s="271">
        <v>81540</v>
      </c>
      <c r="U184" s="271">
        <v>1500</v>
      </c>
      <c r="V184" s="272">
        <v>102690</v>
      </c>
      <c r="Y184" s="272">
        <v>33473.269999999997</v>
      </c>
      <c r="Z184" s="272">
        <v>14863.08</v>
      </c>
    </row>
    <row r="185" spans="1:26" x14ac:dyDescent="0.2">
      <c r="A185" s="286" t="s">
        <v>2185</v>
      </c>
      <c r="B185" s="270">
        <v>67900.460000000006</v>
      </c>
      <c r="C185" s="270">
        <v>65681.11</v>
      </c>
      <c r="D185" s="270">
        <v>33460.129999999997</v>
      </c>
      <c r="E185" s="286">
        <v>97478.24</v>
      </c>
      <c r="F185" s="286">
        <v>75562.080000000002</v>
      </c>
      <c r="G185" s="274">
        <v>12300</v>
      </c>
      <c r="H185" s="274">
        <v>58037</v>
      </c>
      <c r="K185" s="274">
        <v>290</v>
      </c>
      <c r="O185" s="286">
        <v>1558084.6</v>
      </c>
      <c r="Q185" s="271">
        <v>9758.4699999999993</v>
      </c>
      <c r="T185" s="271">
        <v>60340</v>
      </c>
      <c r="U185" s="271">
        <v>0</v>
      </c>
      <c r="V185" s="272">
        <v>61840</v>
      </c>
      <c r="Y185" s="272">
        <v>60435.32</v>
      </c>
      <c r="Z185" s="272">
        <v>3987.51</v>
      </c>
    </row>
    <row r="186" spans="1:26" x14ac:dyDescent="0.2">
      <c r="A186" s="286" t="s">
        <v>2186</v>
      </c>
      <c r="B186" s="270">
        <v>184288.29</v>
      </c>
      <c r="C186" s="270">
        <v>76710.149999999994</v>
      </c>
      <c r="D186" s="270">
        <v>27912.9</v>
      </c>
      <c r="E186" s="286">
        <v>397932.42</v>
      </c>
      <c r="F186" s="286">
        <v>229203.25</v>
      </c>
      <c r="G186" s="274">
        <v>300</v>
      </c>
      <c r="N186" s="286">
        <v>0</v>
      </c>
      <c r="O186" s="286">
        <v>1939631.19</v>
      </c>
      <c r="Q186" s="271">
        <v>20721.23</v>
      </c>
      <c r="T186" s="271">
        <v>97260</v>
      </c>
      <c r="U186" s="271">
        <v>0</v>
      </c>
      <c r="V186" s="272">
        <v>98260</v>
      </c>
      <c r="Y186" s="272">
        <v>73174.710000000006</v>
      </c>
      <c r="Z186" s="272">
        <v>11732.04</v>
      </c>
    </row>
    <row r="187" spans="1:26" x14ac:dyDescent="0.2">
      <c r="A187" s="286" t="s">
        <v>2187</v>
      </c>
      <c r="B187" s="270">
        <v>407378.42</v>
      </c>
      <c r="C187" s="270">
        <v>98497.75</v>
      </c>
      <c r="D187" s="270">
        <v>174577.06</v>
      </c>
      <c r="E187" s="286">
        <v>123864.35</v>
      </c>
      <c r="F187" s="286">
        <v>100508.44</v>
      </c>
      <c r="G187" s="274">
        <v>18250</v>
      </c>
      <c r="H187" s="274">
        <v>10837.5</v>
      </c>
      <c r="O187" s="286">
        <v>2258666.42</v>
      </c>
      <c r="Q187" s="271">
        <v>5918.66</v>
      </c>
      <c r="T187" s="271">
        <v>190550</v>
      </c>
      <c r="U187" s="271">
        <v>0</v>
      </c>
      <c r="V187" s="272">
        <v>202121</v>
      </c>
      <c r="Y187" s="272">
        <v>106502.68</v>
      </c>
      <c r="Z187" s="272">
        <v>9244.57</v>
      </c>
    </row>
    <row r="188" spans="1:26" x14ac:dyDescent="0.2">
      <c r="A188" s="286" t="s">
        <v>2188</v>
      </c>
      <c r="B188" s="270">
        <v>80632.960000000006</v>
      </c>
      <c r="C188" s="270">
        <v>55091.27</v>
      </c>
      <c r="D188" s="270">
        <v>40151.26</v>
      </c>
      <c r="E188" s="286">
        <v>-49685.16</v>
      </c>
      <c r="F188" s="286">
        <v>684820.97</v>
      </c>
      <c r="G188" s="274">
        <v>19622</v>
      </c>
      <c r="H188" s="274">
        <v>35817.5</v>
      </c>
      <c r="O188" s="286">
        <v>3335566.08</v>
      </c>
      <c r="Q188" s="271">
        <v>3711.71</v>
      </c>
      <c r="T188" s="271">
        <v>61850</v>
      </c>
      <c r="U188" s="271">
        <v>1500</v>
      </c>
      <c r="V188" s="272">
        <v>63350</v>
      </c>
      <c r="Y188" s="272">
        <v>30965.75</v>
      </c>
      <c r="Z188" s="272">
        <v>14870.87</v>
      </c>
    </row>
    <row r="189" spans="1:26" x14ac:dyDescent="0.2">
      <c r="A189" s="286" t="s">
        <v>2189</v>
      </c>
      <c r="B189" s="270">
        <v>255955.68</v>
      </c>
      <c r="C189" s="270">
        <v>56940</v>
      </c>
      <c r="D189" s="270">
        <v>29409.71</v>
      </c>
      <c r="E189" s="286">
        <v>274809.09999999998</v>
      </c>
      <c r="F189" s="286">
        <v>69844.100000000006</v>
      </c>
      <c r="G189" s="274">
        <v>26090</v>
      </c>
      <c r="H189" s="274">
        <v>39417.879999999997</v>
      </c>
      <c r="K189" s="274">
        <v>149.85</v>
      </c>
      <c r="O189" s="286">
        <v>1980732.96</v>
      </c>
      <c r="Q189" s="271">
        <v>14334.05</v>
      </c>
      <c r="S189" s="271">
        <v>60.21</v>
      </c>
      <c r="T189" s="271">
        <v>77020</v>
      </c>
      <c r="U189" s="271">
        <v>0</v>
      </c>
      <c r="V189" s="272">
        <v>90598</v>
      </c>
      <c r="Y189" s="272">
        <v>64280.38</v>
      </c>
      <c r="Z189" s="272">
        <v>13647.58</v>
      </c>
    </row>
    <row r="190" spans="1:26" x14ac:dyDescent="0.2">
      <c r="A190" s="286" t="s">
        <v>2201</v>
      </c>
      <c r="D190" s="270">
        <v>60156.67</v>
      </c>
      <c r="F190" s="286">
        <v>169145</v>
      </c>
      <c r="Q190" s="271">
        <v>7541.26</v>
      </c>
      <c r="Y190" s="272">
        <v>12456.85</v>
      </c>
      <c r="Z190" s="272">
        <v>4798.18</v>
      </c>
    </row>
    <row r="191" spans="1:26" x14ac:dyDescent="0.2">
      <c r="A191" s="286" t="s">
        <v>2206</v>
      </c>
      <c r="B191" s="270">
        <v>171518.15</v>
      </c>
      <c r="D191" s="270">
        <v>7391</v>
      </c>
      <c r="E191" s="286">
        <v>1521339.84</v>
      </c>
      <c r="F191" s="286">
        <v>219643.92</v>
      </c>
      <c r="H191" s="274">
        <v>0</v>
      </c>
      <c r="K191" s="274">
        <v>29.49</v>
      </c>
      <c r="O191" s="286">
        <v>669277.43000000005</v>
      </c>
      <c r="Q191" s="271">
        <v>7708.86</v>
      </c>
      <c r="V191" s="272">
        <v>47220</v>
      </c>
      <c r="Y191" s="272">
        <v>22278.3</v>
      </c>
      <c r="Z191" s="272">
        <v>19947.57</v>
      </c>
    </row>
    <row r="192" spans="1:26" x14ac:dyDescent="0.2">
      <c r="A192" s="286" t="s">
        <v>2207</v>
      </c>
      <c r="B192" s="270">
        <v>317005.62</v>
      </c>
      <c r="C192" s="270">
        <v>34638</v>
      </c>
      <c r="D192" s="270">
        <v>157542.07999999999</v>
      </c>
      <c r="F192" s="286">
        <v>22019.7</v>
      </c>
      <c r="N192" s="286">
        <v>51840</v>
      </c>
      <c r="Q192" s="271">
        <v>12585.12</v>
      </c>
      <c r="V192" s="272">
        <v>24016</v>
      </c>
      <c r="Y192" s="272">
        <v>205298.34</v>
      </c>
      <c r="Z192" s="272">
        <v>1993.92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M195"/>
  <sheetViews>
    <sheetView topLeftCell="A64" zoomScale="60" zoomScaleNormal="60" workbookViewId="0">
      <selection activeCell="E92" sqref="E92"/>
    </sheetView>
  </sheetViews>
  <sheetFormatPr defaultColWidth="9" defaultRowHeight="14.25" x14ac:dyDescent="0.2"/>
  <cols>
    <col min="1" max="1" width="6" style="1" customWidth="1"/>
    <col min="2" max="2" width="18.125" style="1" bestFit="1" customWidth="1"/>
    <col min="3" max="3" width="7.75" style="90" bestFit="1" customWidth="1"/>
    <col min="4" max="4" width="47" style="91" bestFit="1" customWidth="1"/>
    <col min="5" max="5" width="39.125" style="286" bestFit="1" customWidth="1"/>
    <col min="6" max="6" width="31.875" style="270" bestFit="1" customWidth="1"/>
    <col min="7" max="7" width="31" style="270" bestFit="1" customWidth="1"/>
    <col min="8" max="8" width="22.75" style="270" bestFit="1" customWidth="1"/>
    <col min="9" max="9" width="22.5" style="286" bestFit="1" customWidth="1"/>
    <col min="10" max="10" width="17" style="286" bestFit="1" customWidth="1"/>
    <col min="11" max="11" width="14.625" style="274" bestFit="1" customWidth="1"/>
    <col min="12" max="12" width="16.625" style="274" bestFit="1" customWidth="1"/>
    <col min="13" max="13" width="18.875" style="274" bestFit="1" customWidth="1"/>
    <col min="14" max="14" width="18.125" style="274" bestFit="1" customWidth="1"/>
    <col min="15" max="15" width="20.125" style="274" bestFit="1" customWidth="1"/>
    <col min="16" max="16" width="26.5" style="286" bestFit="1" customWidth="1"/>
    <col min="17" max="17" width="26.625" style="286" bestFit="1" customWidth="1"/>
    <col min="18" max="18" width="17" style="286" bestFit="1" customWidth="1"/>
    <col min="19" max="19" width="26.125" style="286" bestFit="1" customWidth="1"/>
    <col min="20" max="20" width="42.875" style="271" bestFit="1" customWidth="1"/>
    <col min="21" max="21" width="43.625" style="271" bestFit="1" customWidth="1"/>
    <col min="22" max="22" width="27.75" style="271" bestFit="1" customWidth="1"/>
    <col min="23" max="23" width="53.125" style="271" bestFit="1" customWidth="1"/>
    <col min="24" max="24" width="14.625" style="271" bestFit="1" customWidth="1"/>
    <col min="25" max="25" width="19.125" style="271" bestFit="1" customWidth="1"/>
    <col min="26" max="26" width="25.5" style="272" bestFit="1" customWidth="1"/>
    <col min="27" max="27" width="23.875" style="272" bestFit="1" customWidth="1"/>
    <col min="28" max="28" width="41" style="272" bestFit="1" customWidth="1"/>
    <col min="29" max="29" width="29.625" style="272" bestFit="1" customWidth="1"/>
    <col min="30" max="30" width="31.875" style="272" bestFit="1" customWidth="1"/>
    <col min="31" max="31" width="34.25" style="272" bestFit="1" customWidth="1"/>
    <col min="32" max="32" width="28.25" style="272" bestFit="1" customWidth="1"/>
    <col min="33" max="33" width="34.25" style="272" bestFit="1" customWidth="1"/>
    <col min="34" max="34" width="20.125" style="100" customWidth="1"/>
    <col min="35" max="35" width="15.5" style="36" bestFit="1" customWidth="1"/>
    <col min="36" max="36" width="16.125" style="31" bestFit="1" customWidth="1"/>
    <col min="37" max="37" width="16.125" style="40" bestFit="1" customWidth="1"/>
    <col min="38" max="38" width="15.125" style="41" bestFit="1" customWidth="1"/>
    <col min="39" max="39" width="16.75" style="32" bestFit="1" customWidth="1"/>
    <col min="40" max="16384" width="9" style="1"/>
  </cols>
  <sheetData>
    <row r="1" spans="3:39" x14ac:dyDescent="0.2">
      <c r="E1" s="286" t="s">
        <v>590</v>
      </c>
      <c r="F1" s="270" t="s">
        <v>1438</v>
      </c>
      <c r="G1" s="270" t="s">
        <v>1439</v>
      </c>
      <c r="H1" s="270" t="s">
        <v>1440</v>
      </c>
      <c r="I1" s="286" t="s">
        <v>1441</v>
      </c>
      <c r="J1" s="286" t="s">
        <v>1442</v>
      </c>
      <c r="K1" s="274" t="s">
        <v>1444</v>
      </c>
      <c r="L1" s="274" t="s">
        <v>1445</v>
      </c>
      <c r="M1" s="274" t="s">
        <v>1582</v>
      </c>
      <c r="N1" s="274" t="s">
        <v>1446</v>
      </c>
      <c r="O1" s="274" t="s">
        <v>1447</v>
      </c>
      <c r="P1" s="286" t="s">
        <v>1448</v>
      </c>
      <c r="Q1" s="286" t="s">
        <v>1449</v>
      </c>
      <c r="R1" s="286" t="s">
        <v>1450</v>
      </c>
      <c r="S1" s="286" t="s">
        <v>1451</v>
      </c>
      <c r="T1" s="271" t="s">
        <v>2017</v>
      </c>
      <c r="U1" s="271" t="s">
        <v>1452</v>
      </c>
      <c r="V1" s="271" t="s">
        <v>1453</v>
      </c>
      <c r="W1" s="271" t="s">
        <v>1454</v>
      </c>
      <c r="X1" s="271" t="s">
        <v>1455</v>
      </c>
      <c r="Y1" s="271" t="s">
        <v>1456</v>
      </c>
      <c r="Z1" s="272" t="s">
        <v>1457</v>
      </c>
      <c r="AA1" s="272" t="s">
        <v>1458</v>
      </c>
      <c r="AB1" s="272" t="s">
        <v>1459</v>
      </c>
      <c r="AC1" s="272" t="s">
        <v>1460</v>
      </c>
      <c r="AD1" s="272" t="s">
        <v>1461</v>
      </c>
      <c r="AE1" s="272" t="s">
        <v>2018</v>
      </c>
      <c r="AF1" s="272" t="s">
        <v>1589</v>
      </c>
      <c r="AG1" s="272" t="s">
        <v>1462</v>
      </c>
      <c r="AH1" s="99" t="s">
        <v>6</v>
      </c>
      <c r="AI1" s="36" t="s">
        <v>7</v>
      </c>
      <c r="AJ1" s="38" t="s">
        <v>8</v>
      </c>
      <c r="AK1" s="39" t="s">
        <v>9</v>
      </c>
      <c r="AL1" s="28" t="s">
        <v>10</v>
      </c>
      <c r="AM1" s="32" t="s">
        <v>11</v>
      </c>
    </row>
    <row r="2" spans="3:39" x14ac:dyDescent="0.2">
      <c r="E2" s="286" t="s">
        <v>591</v>
      </c>
      <c r="F2" s="270" t="s">
        <v>1463</v>
      </c>
      <c r="G2" s="270" t="s">
        <v>1464</v>
      </c>
      <c r="H2" s="270" t="s">
        <v>1465</v>
      </c>
      <c r="I2" s="286" t="s">
        <v>1466</v>
      </c>
      <c r="J2" s="286" t="s">
        <v>1467</v>
      </c>
      <c r="K2" s="274" t="s">
        <v>1469</v>
      </c>
      <c r="L2" s="274" t="s">
        <v>1470</v>
      </c>
      <c r="M2" s="274" t="s">
        <v>1598</v>
      </c>
      <c r="N2" s="274" t="s">
        <v>1471</v>
      </c>
      <c r="O2" s="274" t="s">
        <v>1472</v>
      </c>
      <c r="P2" s="286" t="s">
        <v>1473</v>
      </c>
      <c r="Q2" s="286" t="s">
        <v>1474</v>
      </c>
      <c r="R2" s="286" t="s">
        <v>1475</v>
      </c>
      <c r="S2" s="286" t="s">
        <v>1476</v>
      </c>
      <c r="T2" s="271" t="s">
        <v>2019</v>
      </c>
      <c r="U2" s="271" t="s">
        <v>1477</v>
      </c>
      <c r="V2" s="271" t="s">
        <v>1478</v>
      </c>
      <c r="W2" s="271" t="s">
        <v>1479</v>
      </c>
      <c r="X2" s="271" t="s">
        <v>1480</v>
      </c>
      <c r="Y2" s="271" t="s">
        <v>1481</v>
      </c>
      <c r="Z2" s="272" t="s">
        <v>1482</v>
      </c>
      <c r="AA2" s="272" t="s">
        <v>1483</v>
      </c>
      <c r="AB2" s="272" t="s">
        <v>1484</v>
      </c>
      <c r="AC2" s="272" t="s">
        <v>1485</v>
      </c>
      <c r="AD2" s="272" t="s">
        <v>1486</v>
      </c>
      <c r="AE2" s="272" t="s">
        <v>2020</v>
      </c>
      <c r="AF2" s="272" t="s">
        <v>1605</v>
      </c>
      <c r="AG2" s="272" t="s">
        <v>1487</v>
      </c>
      <c r="AH2" s="99"/>
      <c r="AJ2" s="38"/>
      <c r="AK2" s="39"/>
      <c r="AL2" s="28"/>
    </row>
    <row r="3" spans="3:39" x14ac:dyDescent="0.2">
      <c r="E3" s="286" t="s">
        <v>592</v>
      </c>
      <c r="F3" s="270">
        <v>87686229.040000007</v>
      </c>
      <c r="G3" s="270">
        <v>8819667.5299999993</v>
      </c>
      <c r="H3" s="270">
        <v>17227979.300000001</v>
      </c>
      <c r="I3" s="286">
        <v>115920110.93000001</v>
      </c>
      <c r="J3" s="286">
        <v>41663940.32</v>
      </c>
      <c r="K3" s="274">
        <v>20559560.969999999</v>
      </c>
      <c r="L3" s="274">
        <v>4065905.91</v>
      </c>
      <c r="M3" s="274">
        <v>3009.85</v>
      </c>
      <c r="N3" s="274">
        <v>520457</v>
      </c>
      <c r="O3" s="274">
        <v>3471553.68</v>
      </c>
      <c r="P3" s="286">
        <v>77778</v>
      </c>
      <c r="Q3" s="286">
        <v>-3982433.39</v>
      </c>
      <c r="R3" s="286">
        <v>-47662680.280000001</v>
      </c>
      <c r="S3" s="286">
        <v>360400756.19999999</v>
      </c>
      <c r="T3" s="271">
        <v>944.03</v>
      </c>
      <c r="U3" s="271">
        <v>37258905.770000003</v>
      </c>
      <c r="V3" s="271">
        <v>584712.5</v>
      </c>
      <c r="W3" s="271">
        <v>8719.83</v>
      </c>
      <c r="X3" s="271">
        <v>24768827.699999999</v>
      </c>
      <c r="Y3" s="271">
        <v>1627436.39</v>
      </c>
      <c r="Z3" s="272">
        <v>36091050.030000001</v>
      </c>
      <c r="AA3" s="272">
        <v>7500</v>
      </c>
      <c r="AB3" s="272">
        <v>31473.599999999999</v>
      </c>
      <c r="AC3" s="272">
        <v>13026575.800000001</v>
      </c>
      <c r="AD3" s="272">
        <v>2889583.23</v>
      </c>
      <c r="AE3" s="272">
        <v>0</v>
      </c>
      <c r="AF3" s="272">
        <v>191078.25</v>
      </c>
      <c r="AG3" s="272">
        <v>25700</v>
      </c>
      <c r="AH3" s="101">
        <f>SUM(AH4:AH193)</f>
        <v>113733875.87000002</v>
      </c>
      <c r="AI3" s="37">
        <f>SUM(AI4:AI193)</f>
        <v>28620487.410000004</v>
      </c>
      <c r="AJ3" s="26">
        <f t="shared" ref="AJ3:AK3" si="0">SUM(AJ4:AJ193)</f>
        <v>85113388.459999993</v>
      </c>
      <c r="AK3" s="17">
        <f t="shared" si="0"/>
        <v>64249546.219999984</v>
      </c>
      <c r="AL3" s="19">
        <f>SUM(AL4:AL193)</f>
        <v>52262960.910000011</v>
      </c>
      <c r="AM3" s="32">
        <f>SUM(AM4:AM193)</f>
        <v>11986585.310000004</v>
      </c>
    </row>
    <row r="4" spans="3:39" x14ac:dyDescent="0.2">
      <c r="E4" s="286" t="s">
        <v>2021</v>
      </c>
      <c r="F4" s="270">
        <v>10648.28</v>
      </c>
      <c r="H4" s="270">
        <v>62910</v>
      </c>
      <c r="I4" s="286">
        <v>4</v>
      </c>
      <c r="J4" s="286">
        <v>36406</v>
      </c>
      <c r="R4" s="286">
        <v>-3030031.72</v>
      </c>
      <c r="S4" s="286">
        <v>3140000</v>
      </c>
      <c r="AH4" s="101">
        <f>SUM(F4:H4)</f>
        <v>73558.28</v>
      </c>
      <c r="AI4" s="37">
        <f>SUM(K4:O4)</f>
        <v>0</v>
      </c>
      <c r="AJ4" s="26">
        <f>AH4-AI4</f>
        <v>73558.28</v>
      </c>
      <c r="AK4" s="17">
        <f>SUM(T4:Y4)</f>
        <v>0</v>
      </c>
      <c r="AL4" s="19">
        <f>SUM(Z4:AG4)</f>
        <v>0</v>
      </c>
      <c r="AM4" s="32">
        <f>AK4-AL4</f>
        <v>0</v>
      </c>
    </row>
    <row r="5" spans="3:39" x14ac:dyDescent="0.2">
      <c r="E5" s="286" t="s">
        <v>2022</v>
      </c>
      <c r="F5" s="270">
        <v>48.14</v>
      </c>
      <c r="H5" s="270">
        <v>495</v>
      </c>
      <c r="I5" s="286">
        <v>505890</v>
      </c>
      <c r="J5" s="286">
        <v>0</v>
      </c>
      <c r="R5" s="286">
        <v>-700917.51</v>
      </c>
      <c r="S5" s="286">
        <v>1209311.82</v>
      </c>
      <c r="W5" s="271">
        <v>38.83</v>
      </c>
      <c r="X5" s="271">
        <v>111772.5</v>
      </c>
      <c r="Y5" s="271">
        <v>62385.87</v>
      </c>
      <c r="Z5" s="272">
        <v>163152.5</v>
      </c>
      <c r="AB5" s="272">
        <v>2000</v>
      </c>
      <c r="AC5" s="272">
        <v>11005.87</v>
      </c>
      <c r="AH5" s="101">
        <f t="shared" ref="AH5:AH68" si="1">SUM(F5:H5)</f>
        <v>543.14</v>
      </c>
      <c r="AI5" s="37">
        <f t="shared" ref="AI5:AI68" si="2">SUM(K5:O5)</f>
        <v>0</v>
      </c>
      <c r="AJ5" s="26">
        <f t="shared" ref="AJ5:AJ68" si="3">AH5-AI5</f>
        <v>543.14</v>
      </c>
      <c r="AK5" s="17">
        <f t="shared" ref="AK5:AK68" si="4">SUM(T5:Y5)</f>
        <v>174197.2</v>
      </c>
      <c r="AL5" s="19">
        <f t="shared" ref="AL5:AL68" si="5">SUM(Z5:AG5)</f>
        <v>176158.37</v>
      </c>
      <c r="AM5" s="32">
        <f t="shared" ref="AM5:AM68" si="6">AK5-AL5</f>
        <v>-1961.1699999999837</v>
      </c>
    </row>
    <row r="6" spans="3:39" x14ac:dyDescent="0.2">
      <c r="E6" s="286" t="s">
        <v>2023</v>
      </c>
      <c r="F6" s="270">
        <v>3847.21</v>
      </c>
      <c r="H6" s="270">
        <v>1010</v>
      </c>
      <c r="I6" s="286">
        <v>49819.55</v>
      </c>
      <c r="J6" s="286">
        <v>27375</v>
      </c>
      <c r="Q6" s="286">
        <v>-226997.82</v>
      </c>
      <c r="R6" s="286">
        <v>-1073039.76</v>
      </c>
      <c r="S6" s="286">
        <v>1382089.34</v>
      </c>
      <c r="Y6" s="271">
        <v>37527.120000000003</v>
      </c>
      <c r="Z6" s="272">
        <v>36830</v>
      </c>
      <c r="AC6" s="272">
        <v>697.12</v>
      </c>
      <c r="AH6" s="101">
        <f t="shared" si="1"/>
        <v>4857.21</v>
      </c>
      <c r="AI6" s="37">
        <f t="shared" si="2"/>
        <v>0</v>
      </c>
      <c r="AJ6" s="26">
        <f t="shared" si="3"/>
        <v>4857.21</v>
      </c>
      <c r="AK6" s="17">
        <f t="shared" si="4"/>
        <v>37527.120000000003</v>
      </c>
      <c r="AL6" s="19">
        <f t="shared" si="5"/>
        <v>37527.120000000003</v>
      </c>
      <c r="AM6" s="32">
        <f t="shared" si="6"/>
        <v>0</v>
      </c>
    </row>
    <row r="7" spans="3:39" x14ac:dyDescent="0.2">
      <c r="E7" s="286" t="s">
        <v>2024</v>
      </c>
      <c r="F7" s="270">
        <v>12914.38</v>
      </c>
      <c r="I7" s="286">
        <v>4</v>
      </c>
      <c r="J7" s="286">
        <v>266715.83</v>
      </c>
      <c r="R7" s="286">
        <v>-1265211.75</v>
      </c>
      <c r="S7" s="286">
        <v>1532600</v>
      </c>
      <c r="W7" s="271">
        <v>44.96</v>
      </c>
      <c r="X7" s="271">
        <v>99582</v>
      </c>
      <c r="Y7" s="271">
        <v>88701</v>
      </c>
      <c r="Z7" s="272">
        <v>176082</v>
      </c>
      <c r="AH7" s="101">
        <f t="shared" si="1"/>
        <v>12914.38</v>
      </c>
      <c r="AI7" s="37">
        <f t="shared" si="2"/>
        <v>0</v>
      </c>
      <c r="AJ7" s="26">
        <f t="shared" si="3"/>
        <v>12914.38</v>
      </c>
      <c r="AK7" s="17">
        <f t="shared" si="4"/>
        <v>188327.96000000002</v>
      </c>
      <c r="AL7" s="19">
        <f t="shared" si="5"/>
        <v>176082</v>
      </c>
      <c r="AM7" s="32">
        <f t="shared" si="6"/>
        <v>12245.960000000021</v>
      </c>
    </row>
    <row r="8" spans="3:39" x14ac:dyDescent="0.2">
      <c r="E8" s="286" t="s">
        <v>2025</v>
      </c>
      <c r="F8" s="270">
        <v>13689.99</v>
      </c>
      <c r="H8" s="270">
        <v>0</v>
      </c>
      <c r="I8" s="286">
        <v>1928502</v>
      </c>
      <c r="J8" s="286">
        <v>57028</v>
      </c>
      <c r="R8" s="286">
        <v>-271995.01</v>
      </c>
      <c r="S8" s="286">
        <v>2300000</v>
      </c>
      <c r="X8" s="271">
        <v>94261</v>
      </c>
      <c r="Y8" s="271">
        <v>58824.959999999999</v>
      </c>
      <c r="Z8" s="272">
        <v>145011</v>
      </c>
      <c r="AC8" s="272">
        <v>36859.96</v>
      </c>
      <c r="AH8" s="101">
        <f t="shared" si="1"/>
        <v>13689.99</v>
      </c>
      <c r="AI8" s="37">
        <f t="shared" si="2"/>
        <v>0</v>
      </c>
      <c r="AJ8" s="26">
        <f t="shared" si="3"/>
        <v>13689.99</v>
      </c>
      <c r="AK8" s="17">
        <f t="shared" si="4"/>
        <v>153085.96</v>
      </c>
      <c r="AL8" s="19">
        <f t="shared" si="5"/>
        <v>181870.96</v>
      </c>
      <c r="AM8" s="32">
        <f t="shared" si="6"/>
        <v>-28785</v>
      </c>
    </row>
    <row r="9" spans="3:39" x14ac:dyDescent="0.2">
      <c r="E9" s="286" t="s">
        <v>2026</v>
      </c>
      <c r="F9" s="270">
        <v>54119.01</v>
      </c>
      <c r="H9" s="270">
        <v>7110.26</v>
      </c>
      <c r="I9" s="286">
        <v>3098600.12</v>
      </c>
      <c r="J9" s="286">
        <v>401111.11</v>
      </c>
      <c r="R9" s="286">
        <v>2367124.5</v>
      </c>
      <c r="S9" s="286">
        <v>1150000</v>
      </c>
      <c r="X9" s="271">
        <v>113610</v>
      </c>
      <c r="Y9" s="271">
        <v>68429.81</v>
      </c>
      <c r="Z9" s="272">
        <v>130931.48</v>
      </c>
      <c r="AC9" s="272">
        <v>7292.33</v>
      </c>
      <c r="AH9" s="101">
        <f t="shared" si="1"/>
        <v>61229.270000000004</v>
      </c>
      <c r="AI9" s="37">
        <f t="shared" si="2"/>
        <v>0</v>
      </c>
      <c r="AJ9" s="26">
        <f t="shared" si="3"/>
        <v>61229.270000000004</v>
      </c>
      <c r="AK9" s="17">
        <f t="shared" si="4"/>
        <v>182039.81</v>
      </c>
      <c r="AL9" s="19">
        <f t="shared" si="5"/>
        <v>138223.81</v>
      </c>
      <c r="AM9" s="32">
        <f t="shared" si="6"/>
        <v>43816</v>
      </c>
    </row>
    <row r="10" spans="3:39" x14ac:dyDescent="0.2">
      <c r="E10" s="286" t="s">
        <v>2027</v>
      </c>
      <c r="F10" s="270">
        <v>15424.95</v>
      </c>
      <c r="H10" s="270">
        <v>30744</v>
      </c>
      <c r="I10" s="286">
        <v>3198683.33</v>
      </c>
      <c r="J10" s="286">
        <v>34</v>
      </c>
      <c r="R10" s="286">
        <v>1998031.28</v>
      </c>
      <c r="S10" s="286">
        <v>1250300</v>
      </c>
      <c r="X10" s="271">
        <v>118551</v>
      </c>
      <c r="Y10" s="271">
        <v>6858.76</v>
      </c>
      <c r="Z10" s="272">
        <v>123317</v>
      </c>
      <c r="AC10" s="272">
        <v>5537.76</v>
      </c>
      <c r="AH10" s="101">
        <f t="shared" si="1"/>
        <v>46168.95</v>
      </c>
      <c r="AI10" s="37">
        <f t="shared" si="2"/>
        <v>0</v>
      </c>
      <c r="AJ10" s="26">
        <f t="shared" si="3"/>
        <v>46168.95</v>
      </c>
      <c r="AK10" s="17">
        <f t="shared" si="4"/>
        <v>125409.76</v>
      </c>
      <c r="AL10" s="19">
        <f t="shared" si="5"/>
        <v>128854.76</v>
      </c>
      <c r="AM10" s="32">
        <f t="shared" si="6"/>
        <v>-3445</v>
      </c>
    </row>
    <row r="11" spans="3:39" x14ac:dyDescent="0.2">
      <c r="E11" s="286" t="s">
        <v>2028</v>
      </c>
      <c r="F11" s="270">
        <v>3109.02</v>
      </c>
      <c r="I11" s="286">
        <v>3</v>
      </c>
      <c r="J11" s="286">
        <v>15447.11</v>
      </c>
      <c r="R11" s="286">
        <v>-1523812.61</v>
      </c>
      <c r="S11" s="286">
        <v>1542339.31</v>
      </c>
      <c r="W11" s="271">
        <v>32.43</v>
      </c>
      <c r="X11" s="271">
        <v>72492</v>
      </c>
      <c r="Y11" s="271">
        <v>151160.63</v>
      </c>
      <c r="Z11" s="272">
        <v>208938</v>
      </c>
      <c r="AC11" s="272">
        <v>11715.63</v>
      </c>
      <c r="AH11" s="101">
        <f t="shared" si="1"/>
        <v>3109.02</v>
      </c>
      <c r="AI11" s="37">
        <f t="shared" si="2"/>
        <v>0</v>
      </c>
      <c r="AJ11" s="26">
        <f t="shared" si="3"/>
        <v>3109.02</v>
      </c>
      <c r="AK11" s="17">
        <f t="shared" si="4"/>
        <v>223685.06</v>
      </c>
      <c r="AL11" s="19">
        <f t="shared" si="5"/>
        <v>220653.63</v>
      </c>
      <c r="AM11" s="32">
        <f t="shared" si="6"/>
        <v>3031.429999999993</v>
      </c>
    </row>
    <row r="12" spans="3:39" x14ac:dyDescent="0.2">
      <c r="E12" s="286" t="s">
        <v>2029</v>
      </c>
      <c r="F12" s="270">
        <v>33059.69</v>
      </c>
      <c r="H12" s="270">
        <v>7170</v>
      </c>
      <c r="I12" s="286">
        <v>1216670.18</v>
      </c>
      <c r="J12" s="286">
        <v>-3984</v>
      </c>
      <c r="R12" s="286">
        <v>-619084.13</v>
      </c>
      <c r="S12" s="286">
        <v>1850000</v>
      </c>
      <c r="X12" s="271">
        <v>252693</v>
      </c>
      <c r="Y12" s="271">
        <v>32900</v>
      </c>
      <c r="Z12" s="272">
        <v>263593</v>
      </c>
      <c r="AH12" s="101">
        <f t="shared" si="1"/>
        <v>40229.69</v>
      </c>
      <c r="AI12" s="37">
        <f t="shared" si="2"/>
        <v>0</v>
      </c>
      <c r="AJ12" s="26">
        <f t="shared" si="3"/>
        <v>40229.69</v>
      </c>
      <c r="AK12" s="17">
        <f t="shared" si="4"/>
        <v>285593</v>
      </c>
      <c r="AL12" s="19">
        <f t="shared" si="5"/>
        <v>263593</v>
      </c>
      <c r="AM12" s="32">
        <f t="shared" si="6"/>
        <v>22000</v>
      </c>
    </row>
    <row r="13" spans="3:39" x14ac:dyDescent="0.2">
      <c r="E13" s="286" t="s">
        <v>2030</v>
      </c>
      <c r="F13" s="270">
        <v>260454.84</v>
      </c>
      <c r="H13" s="270">
        <v>28805</v>
      </c>
      <c r="I13" s="286">
        <v>411687.28</v>
      </c>
      <c r="J13" s="286">
        <v>10353.030000000001</v>
      </c>
      <c r="R13" s="286">
        <v>-1759291.85</v>
      </c>
      <c r="S13" s="286">
        <v>2473517</v>
      </c>
      <c r="X13" s="271">
        <v>198712.5</v>
      </c>
      <c r="Y13" s="271">
        <v>44663.23</v>
      </c>
      <c r="Z13" s="272">
        <v>240562.5</v>
      </c>
      <c r="AC13" s="272">
        <v>5738.23</v>
      </c>
      <c r="AH13" s="101">
        <f t="shared" si="1"/>
        <v>289259.83999999997</v>
      </c>
      <c r="AI13" s="37">
        <f t="shared" si="2"/>
        <v>0</v>
      </c>
      <c r="AJ13" s="26">
        <f t="shared" si="3"/>
        <v>289259.83999999997</v>
      </c>
      <c r="AK13" s="17">
        <f t="shared" si="4"/>
        <v>243375.73</v>
      </c>
      <c r="AL13" s="19">
        <f t="shared" si="5"/>
        <v>246300.73</v>
      </c>
      <c r="AM13" s="32">
        <f t="shared" si="6"/>
        <v>-2925</v>
      </c>
    </row>
    <row r="14" spans="3:39" s="50" customFormat="1" x14ac:dyDescent="0.2">
      <c r="C14" s="92"/>
      <c r="D14" s="57"/>
      <c r="E14" s="286" t="s">
        <v>2031</v>
      </c>
      <c r="F14" s="270">
        <v>5325.89</v>
      </c>
      <c r="G14" s="270"/>
      <c r="H14" s="270">
        <v>150</v>
      </c>
      <c r="I14" s="286">
        <v>1877701.34</v>
      </c>
      <c r="J14" s="286">
        <v>10</v>
      </c>
      <c r="K14" s="274"/>
      <c r="L14" s="274"/>
      <c r="M14" s="274"/>
      <c r="N14" s="274"/>
      <c r="O14" s="274"/>
      <c r="P14" s="286"/>
      <c r="Q14" s="286"/>
      <c r="R14" s="286">
        <v>659539.23</v>
      </c>
      <c r="S14" s="286">
        <v>1223648</v>
      </c>
      <c r="T14" s="271"/>
      <c r="U14" s="271"/>
      <c r="V14" s="271"/>
      <c r="W14" s="271"/>
      <c r="X14" s="271"/>
      <c r="Y14" s="271">
        <v>74298.48</v>
      </c>
      <c r="Z14" s="272">
        <v>65446</v>
      </c>
      <c r="AA14" s="272"/>
      <c r="AB14" s="272"/>
      <c r="AC14" s="272">
        <v>8852.48</v>
      </c>
      <c r="AD14" s="272"/>
      <c r="AE14" s="272"/>
      <c r="AF14" s="272"/>
      <c r="AG14" s="272"/>
      <c r="AH14" s="101">
        <f t="shared" si="1"/>
        <v>5475.89</v>
      </c>
      <c r="AI14" s="37">
        <f t="shared" si="2"/>
        <v>0</v>
      </c>
      <c r="AJ14" s="26">
        <f t="shared" si="3"/>
        <v>5475.89</v>
      </c>
      <c r="AK14" s="17">
        <f t="shared" si="4"/>
        <v>74298.48</v>
      </c>
      <c r="AL14" s="19">
        <f t="shared" si="5"/>
        <v>74298.48</v>
      </c>
      <c r="AM14" s="32">
        <f t="shared" si="6"/>
        <v>0</v>
      </c>
    </row>
    <row r="15" spans="3:39" x14ac:dyDescent="0.2">
      <c r="E15" s="286" t="s">
        <v>2032</v>
      </c>
      <c r="F15" s="270">
        <v>111.25</v>
      </c>
      <c r="I15" s="286">
        <v>612516.23</v>
      </c>
      <c r="J15" s="286">
        <v>153372.48000000001</v>
      </c>
      <c r="R15" s="286">
        <v>-1024913.16</v>
      </c>
      <c r="S15" s="286">
        <v>1790913.12</v>
      </c>
      <c r="X15" s="271">
        <v>2398426</v>
      </c>
      <c r="Y15" s="271">
        <v>222940</v>
      </c>
      <c r="Z15" s="272">
        <v>2621366</v>
      </c>
      <c r="AH15" s="101">
        <f t="shared" si="1"/>
        <v>111.25</v>
      </c>
      <c r="AI15" s="37">
        <f t="shared" si="2"/>
        <v>0</v>
      </c>
      <c r="AJ15" s="26">
        <f t="shared" si="3"/>
        <v>111.25</v>
      </c>
      <c r="AK15" s="17">
        <f t="shared" si="4"/>
        <v>2621366</v>
      </c>
      <c r="AL15" s="19">
        <f t="shared" si="5"/>
        <v>2621366</v>
      </c>
      <c r="AM15" s="32">
        <f t="shared" si="6"/>
        <v>0</v>
      </c>
    </row>
    <row r="16" spans="3:39" x14ac:dyDescent="0.2">
      <c r="E16" s="286" t="s">
        <v>2033</v>
      </c>
      <c r="F16" s="270">
        <v>4591.16</v>
      </c>
      <c r="H16" s="270">
        <v>2944</v>
      </c>
      <c r="I16" s="286">
        <v>174337.25</v>
      </c>
      <c r="J16" s="286">
        <v>9784.83</v>
      </c>
      <c r="R16" s="286">
        <v>-1133877.28</v>
      </c>
      <c r="S16" s="286">
        <v>1325520</v>
      </c>
      <c r="W16" s="271">
        <v>14.52</v>
      </c>
      <c r="X16" s="271">
        <v>149873</v>
      </c>
      <c r="Y16" s="271">
        <v>9000</v>
      </c>
      <c r="Z16" s="272">
        <v>158873</v>
      </c>
      <c r="AH16" s="101">
        <f t="shared" si="1"/>
        <v>7535.16</v>
      </c>
      <c r="AI16" s="37">
        <f t="shared" si="2"/>
        <v>0</v>
      </c>
      <c r="AJ16" s="26">
        <f t="shared" si="3"/>
        <v>7535.16</v>
      </c>
      <c r="AK16" s="17">
        <f t="shared" si="4"/>
        <v>158887.51999999999</v>
      </c>
      <c r="AL16" s="19">
        <f t="shared" si="5"/>
        <v>158873</v>
      </c>
      <c r="AM16" s="32">
        <f t="shared" si="6"/>
        <v>14.519999999989523</v>
      </c>
    </row>
    <row r="17" spans="1:39" x14ac:dyDescent="0.2">
      <c r="E17" s="286" t="s">
        <v>2034</v>
      </c>
      <c r="F17" s="270">
        <v>3805.35</v>
      </c>
      <c r="H17" s="270">
        <v>2510</v>
      </c>
      <c r="I17" s="286">
        <v>1869424.65</v>
      </c>
      <c r="J17" s="286">
        <v>9052.33</v>
      </c>
      <c r="R17" s="286">
        <v>504252.67</v>
      </c>
      <c r="S17" s="286">
        <v>1385124.66</v>
      </c>
      <c r="X17" s="271">
        <v>282211</v>
      </c>
      <c r="Y17" s="271">
        <v>11155.61</v>
      </c>
      <c r="Z17" s="272">
        <v>288477</v>
      </c>
      <c r="AC17" s="272">
        <v>9474.61</v>
      </c>
      <c r="AH17" s="101">
        <f t="shared" si="1"/>
        <v>6315.35</v>
      </c>
      <c r="AI17" s="37">
        <f t="shared" si="2"/>
        <v>0</v>
      </c>
      <c r="AJ17" s="26">
        <f t="shared" si="3"/>
        <v>6315.35</v>
      </c>
      <c r="AK17" s="17">
        <f t="shared" si="4"/>
        <v>293366.61</v>
      </c>
      <c r="AL17" s="19">
        <f t="shared" si="5"/>
        <v>297951.61</v>
      </c>
      <c r="AM17" s="32">
        <f t="shared" si="6"/>
        <v>-4585</v>
      </c>
    </row>
    <row r="18" spans="1:39" x14ac:dyDescent="0.2">
      <c r="E18" s="286" t="s">
        <v>2035</v>
      </c>
      <c r="F18" s="270">
        <v>3640.95</v>
      </c>
      <c r="H18" s="270">
        <v>26429</v>
      </c>
      <c r="I18" s="286">
        <v>963701.72</v>
      </c>
      <c r="J18" s="286">
        <v>28</v>
      </c>
      <c r="R18" s="286">
        <v>-206295.27</v>
      </c>
      <c r="S18" s="286">
        <v>1199644.94</v>
      </c>
      <c r="X18" s="271">
        <v>206567</v>
      </c>
      <c r="Y18" s="271">
        <v>30502.33</v>
      </c>
      <c r="Z18" s="272">
        <v>231597</v>
      </c>
      <c r="AC18" s="272">
        <v>5022.33</v>
      </c>
      <c r="AH18" s="101">
        <f t="shared" si="1"/>
        <v>30069.95</v>
      </c>
      <c r="AI18" s="37">
        <f t="shared" si="2"/>
        <v>0</v>
      </c>
      <c r="AJ18" s="26">
        <f t="shared" si="3"/>
        <v>30069.95</v>
      </c>
      <c r="AK18" s="17">
        <f t="shared" si="4"/>
        <v>237069.33000000002</v>
      </c>
      <c r="AL18" s="19">
        <f t="shared" si="5"/>
        <v>236619.33</v>
      </c>
      <c r="AM18" s="32">
        <f t="shared" si="6"/>
        <v>450.0000000000291</v>
      </c>
    </row>
    <row r="19" spans="1:39" x14ac:dyDescent="0.2">
      <c r="E19" s="286" t="s">
        <v>2036</v>
      </c>
      <c r="F19" s="270">
        <v>13319.45</v>
      </c>
      <c r="I19" s="286">
        <v>1396142.34</v>
      </c>
      <c r="J19" s="286">
        <v>2111</v>
      </c>
      <c r="R19" s="286">
        <v>-243452.21</v>
      </c>
      <c r="S19" s="286">
        <v>1642759</v>
      </c>
      <c r="X19" s="271">
        <v>135394</v>
      </c>
      <c r="Y19" s="271">
        <v>44748.49</v>
      </c>
      <c r="Z19" s="272">
        <v>162894</v>
      </c>
      <c r="AC19" s="272">
        <v>4982.49</v>
      </c>
      <c r="AH19" s="101">
        <f t="shared" si="1"/>
        <v>13319.45</v>
      </c>
      <c r="AI19" s="37">
        <f t="shared" si="2"/>
        <v>0</v>
      </c>
      <c r="AJ19" s="26">
        <f t="shared" si="3"/>
        <v>13319.45</v>
      </c>
      <c r="AK19" s="17">
        <f t="shared" si="4"/>
        <v>180142.49</v>
      </c>
      <c r="AL19" s="19">
        <f t="shared" si="5"/>
        <v>167876.49</v>
      </c>
      <c r="AM19" s="32">
        <f t="shared" si="6"/>
        <v>12266</v>
      </c>
    </row>
    <row r="20" spans="1:39" x14ac:dyDescent="0.2">
      <c r="E20" s="286" t="s">
        <v>2037</v>
      </c>
      <c r="F20" s="270">
        <v>635.36</v>
      </c>
      <c r="I20" s="286">
        <v>442966.67</v>
      </c>
      <c r="J20" s="286">
        <v>392686.67</v>
      </c>
      <c r="R20" s="286">
        <v>-393711.3</v>
      </c>
      <c r="S20" s="286">
        <v>1230000</v>
      </c>
      <c r="X20" s="271">
        <v>219639</v>
      </c>
      <c r="Y20" s="271">
        <v>17104.11</v>
      </c>
      <c r="Z20" s="272">
        <v>232639</v>
      </c>
      <c r="AC20" s="272">
        <v>4104.1099999999997</v>
      </c>
      <c r="AH20" s="101">
        <f t="shared" si="1"/>
        <v>635.36</v>
      </c>
      <c r="AI20" s="37">
        <f t="shared" si="2"/>
        <v>0</v>
      </c>
      <c r="AJ20" s="26">
        <f t="shared" si="3"/>
        <v>635.36</v>
      </c>
      <c r="AK20" s="17">
        <f t="shared" si="4"/>
        <v>236743.11</v>
      </c>
      <c r="AL20" s="19">
        <f t="shared" si="5"/>
        <v>236743.11</v>
      </c>
      <c r="AM20" s="32">
        <f t="shared" si="6"/>
        <v>0</v>
      </c>
    </row>
    <row r="21" spans="1:39" x14ac:dyDescent="0.2">
      <c r="E21" s="286" t="s">
        <v>2038</v>
      </c>
      <c r="F21" s="270">
        <v>3836.88</v>
      </c>
      <c r="H21" s="270">
        <v>50251</v>
      </c>
      <c r="I21" s="286">
        <v>0</v>
      </c>
      <c r="J21" s="286">
        <v>6720.45</v>
      </c>
      <c r="R21" s="286">
        <v>-990620.14</v>
      </c>
      <c r="S21" s="286">
        <v>1067330</v>
      </c>
      <c r="X21" s="271">
        <v>181662</v>
      </c>
      <c r="Y21" s="271">
        <v>44549.99</v>
      </c>
      <c r="Z21" s="272">
        <v>204077</v>
      </c>
      <c r="AC21" s="272">
        <v>38036.519999999997</v>
      </c>
      <c r="AH21" s="101">
        <f t="shared" si="1"/>
        <v>54087.88</v>
      </c>
      <c r="AI21" s="37">
        <f t="shared" si="2"/>
        <v>0</v>
      </c>
      <c r="AJ21" s="26">
        <f t="shared" si="3"/>
        <v>54087.88</v>
      </c>
      <c r="AK21" s="17">
        <f t="shared" si="4"/>
        <v>226211.99</v>
      </c>
      <c r="AL21" s="19">
        <f t="shared" si="5"/>
        <v>242113.52</v>
      </c>
      <c r="AM21" s="32">
        <f t="shared" si="6"/>
        <v>-15901.529999999999</v>
      </c>
    </row>
    <row r="22" spans="1:39" x14ac:dyDescent="0.2">
      <c r="A22" s="1" t="s">
        <v>462</v>
      </c>
      <c r="B22" s="1" t="s">
        <v>464</v>
      </c>
      <c r="C22" s="90">
        <v>4536</v>
      </c>
      <c r="D22" s="91" t="s">
        <v>1101</v>
      </c>
      <c r="E22" s="286" t="s">
        <v>2039</v>
      </c>
      <c r="F22" s="270">
        <v>493671.67</v>
      </c>
      <c r="G22" s="270">
        <v>65117</v>
      </c>
      <c r="H22" s="270">
        <v>241411.34</v>
      </c>
      <c r="I22" s="286">
        <v>239501.2</v>
      </c>
      <c r="J22" s="286">
        <v>350915</v>
      </c>
      <c r="O22" s="274">
        <v>0</v>
      </c>
      <c r="S22" s="286">
        <v>0</v>
      </c>
      <c r="U22" s="271">
        <v>43447.88</v>
      </c>
      <c r="X22" s="271">
        <v>151700</v>
      </c>
      <c r="Z22" s="272">
        <v>167850</v>
      </c>
      <c r="AC22" s="272">
        <v>22394.92</v>
      </c>
      <c r="AD22" s="272">
        <v>13601.56</v>
      </c>
      <c r="AH22" s="101">
        <f t="shared" si="1"/>
        <v>800200.00999999989</v>
      </c>
      <c r="AI22" s="37">
        <f t="shared" si="2"/>
        <v>0</v>
      </c>
      <c r="AJ22" s="26">
        <f t="shared" si="3"/>
        <v>800200.00999999989</v>
      </c>
      <c r="AK22" s="17">
        <f t="shared" si="4"/>
        <v>195147.88</v>
      </c>
      <c r="AL22" s="19">
        <f t="shared" si="5"/>
        <v>203846.47999999998</v>
      </c>
      <c r="AM22" s="32">
        <f t="shared" si="6"/>
        <v>-8698.5999999999767</v>
      </c>
    </row>
    <row r="23" spans="1:39" x14ac:dyDescent="0.2">
      <c r="A23" s="1" t="s">
        <v>462</v>
      </c>
      <c r="B23" s="1" t="s">
        <v>464</v>
      </c>
      <c r="C23" s="90">
        <v>3980</v>
      </c>
      <c r="D23" s="91" t="s">
        <v>1102</v>
      </c>
      <c r="E23" s="286" t="s">
        <v>2040</v>
      </c>
      <c r="F23" s="270">
        <v>87460.92</v>
      </c>
      <c r="H23" s="270">
        <v>46103.26</v>
      </c>
      <c r="I23" s="286">
        <v>186538.74</v>
      </c>
      <c r="J23" s="286">
        <v>185776.28</v>
      </c>
      <c r="S23" s="286">
        <v>2340148.79</v>
      </c>
      <c r="U23" s="271">
        <v>51964.91</v>
      </c>
      <c r="V23" s="271">
        <v>35000</v>
      </c>
      <c r="X23" s="271">
        <v>0</v>
      </c>
      <c r="Z23" s="272">
        <v>35160</v>
      </c>
      <c r="AC23" s="272">
        <v>57796.11</v>
      </c>
      <c r="AD23" s="272">
        <v>8064.34</v>
      </c>
      <c r="AH23" s="101">
        <f t="shared" si="1"/>
        <v>133564.18</v>
      </c>
      <c r="AI23" s="37">
        <f t="shared" si="2"/>
        <v>0</v>
      </c>
      <c r="AJ23" s="26">
        <f t="shared" si="3"/>
        <v>133564.18</v>
      </c>
      <c r="AK23" s="17">
        <f t="shared" si="4"/>
        <v>86964.91</v>
      </c>
      <c r="AL23" s="19">
        <f t="shared" si="5"/>
        <v>101020.45</v>
      </c>
      <c r="AM23" s="32">
        <f t="shared" si="6"/>
        <v>-14055.539999999994</v>
      </c>
    </row>
    <row r="24" spans="1:39" x14ac:dyDescent="0.2">
      <c r="A24" s="1" t="s">
        <v>462</v>
      </c>
      <c r="B24" s="1" t="s">
        <v>464</v>
      </c>
      <c r="C24" s="90">
        <v>9027</v>
      </c>
      <c r="D24" s="91" t="s">
        <v>1103</v>
      </c>
      <c r="E24" s="286" t="s">
        <v>2041</v>
      </c>
      <c r="F24" s="270">
        <v>338801.75</v>
      </c>
      <c r="G24" s="270">
        <v>5956.5</v>
      </c>
      <c r="H24" s="270">
        <v>282423.38</v>
      </c>
      <c r="I24" s="286">
        <v>207629.9</v>
      </c>
      <c r="J24" s="286">
        <v>151591.76</v>
      </c>
      <c r="S24" s="286">
        <v>2461151.44</v>
      </c>
      <c r="U24" s="271">
        <v>178062.28</v>
      </c>
      <c r="X24" s="271">
        <v>210800</v>
      </c>
      <c r="Z24" s="272">
        <v>255470</v>
      </c>
      <c r="AC24" s="272">
        <v>102366.19</v>
      </c>
      <c r="AD24" s="272">
        <v>6881.07</v>
      </c>
      <c r="AH24" s="101">
        <f t="shared" si="1"/>
        <v>627181.63</v>
      </c>
      <c r="AI24" s="37">
        <f t="shared" si="2"/>
        <v>0</v>
      </c>
      <c r="AJ24" s="26">
        <f t="shared" si="3"/>
        <v>627181.63</v>
      </c>
      <c r="AK24" s="17">
        <f t="shared" si="4"/>
        <v>388862.28</v>
      </c>
      <c r="AL24" s="19">
        <f t="shared" si="5"/>
        <v>364717.26</v>
      </c>
      <c r="AM24" s="32">
        <f t="shared" si="6"/>
        <v>24145.020000000019</v>
      </c>
    </row>
    <row r="25" spans="1:39" x14ac:dyDescent="0.2">
      <c r="A25" s="1" t="s">
        <v>462</v>
      </c>
      <c r="B25" s="1" t="s">
        <v>464</v>
      </c>
      <c r="C25" s="90">
        <v>4180</v>
      </c>
      <c r="D25" s="91" t="s">
        <v>1104</v>
      </c>
      <c r="E25" s="286" t="s">
        <v>2042</v>
      </c>
      <c r="F25" s="270">
        <v>218815.97</v>
      </c>
      <c r="G25" s="270">
        <v>3630</v>
      </c>
      <c r="H25" s="270">
        <v>91169.59</v>
      </c>
      <c r="I25" s="286">
        <v>304130.09000000003</v>
      </c>
      <c r="J25" s="286">
        <v>135761.9</v>
      </c>
      <c r="L25" s="274">
        <v>0</v>
      </c>
      <c r="O25" s="274">
        <v>0</v>
      </c>
      <c r="S25" s="286">
        <v>1609968.11</v>
      </c>
      <c r="U25" s="271">
        <v>46175.35</v>
      </c>
      <c r="V25" s="271">
        <v>30000</v>
      </c>
      <c r="W25" s="271">
        <v>98.06</v>
      </c>
      <c r="X25" s="271">
        <v>154900</v>
      </c>
      <c r="Z25" s="272">
        <v>177455</v>
      </c>
      <c r="AC25" s="272">
        <v>24309.3</v>
      </c>
      <c r="AD25" s="272">
        <v>12807.04</v>
      </c>
      <c r="AH25" s="101">
        <f t="shared" si="1"/>
        <v>313615.56</v>
      </c>
      <c r="AI25" s="37">
        <f t="shared" si="2"/>
        <v>0</v>
      </c>
      <c r="AJ25" s="26">
        <f t="shared" si="3"/>
        <v>313615.56</v>
      </c>
      <c r="AK25" s="17">
        <f t="shared" si="4"/>
        <v>231173.41</v>
      </c>
      <c r="AL25" s="19">
        <f t="shared" si="5"/>
        <v>214571.34</v>
      </c>
      <c r="AM25" s="32">
        <f t="shared" si="6"/>
        <v>16602.070000000007</v>
      </c>
    </row>
    <row r="26" spans="1:39" x14ac:dyDescent="0.2">
      <c r="A26" s="1" t="s">
        <v>462</v>
      </c>
      <c r="B26" s="1" t="s">
        <v>464</v>
      </c>
      <c r="C26" s="90">
        <v>2100</v>
      </c>
      <c r="D26" s="91" t="s">
        <v>1105</v>
      </c>
      <c r="E26" s="286" t="s">
        <v>2043</v>
      </c>
      <c r="F26" s="270">
        <v>120874.84</v>
      </c>
      <c r="G26" s="270">
        <v>16225</v>
      </c>
      <c r="H26" s="270">
        <v>100268.89</v>
      </c>
      <c r="I26" s="286">
        <v>233621.36</v>
      </c>
      <c r="J26" s="286">
        <v>99634.71</v>
      </c>
      <c r="S26" s="286">
        <v>1693812.25</v>
      </c>
      <c r="U26" s="271">
        <v>2932.66</v>
      </c>
      <c r="X26" s="271">
        <v>90430</v>
      </c>
      <c r="Z26" s="272">
        <v>90430</v>
      </c>
      <c r="AC26" s="272">
        <v>11187.5</v>
      </c>
      <c r="AD26" s="272">
        <v>5883.49</v>
      </c>
      <c r="AH26" s="101">
        <f t="shared" si="1"/>
        <v>237368.72999999998</v>
      </c>
      <c r="AI26" s="37">
        <f t="shared" si="2"/>
        <v>0</v>
      </c>
      <c r="AJ26" s="26">
        <f t="shared" si="3"/>
        <v>237368.72999999998</v>
      </c>
      <c r="AK26" s="17">
        <f t="shared" si="4"/>
        <v>93362.66</v>
      </c>
      <c r="AL26" s="19">
        <f t="shared" si="5"/>
        <v>107500.99</v>
      </c>
      <c r="AM26" s="32">
        <f t="shared" si="6"/>
        <v>-14138.330000000002</v>
      </c>
    </row>
    <row r="27" spans="1:39" x14ac:dyDescent="0.2">
      <c r="A27" s="1" t="s">
        <v>462</v>
      </c>
      <c r="B27" s="1" t="s">
        <v>464</v>
      </c>
      <c r="C27" s="90">
        <v>4887</v>
      </c>
      <c r="D27" s="91" t="s">
        <v>1106</v>
      </c>
      <c r="E27" s="286" t="s">
        <v>2044</v>
      </c>
      <c r="F27" s="270">
        <v>563416.53</v>
      </c>
      <c r="G27" s="270">
        <v>6408.72</v>
      </c>
      <c r="H27" s="270">
        <v>118097.36</v>
      </c>
      <c r="I27" s="286">
        <v>264976.3</v>
      </c>
      <c r="J27" s="286">
        <v>238776.97</v>
      </c>
      <c r="O27" s="274">
        <v>0</v>
      </c>
      <c r="R27" s="286">
        <v>0</v>
      </c>
      <c r="S27" s="286">
        <v>1247745.83</v>
      </c>
      <c r="U27" s="271">
        <v>92912.98</v>
      </c>
      <c r="V27" s="271">
        <v>0</v>
      </c>
      <c r="W27" s="271">
        <v>1791.46</v>
      </c>
      <c r="X27" s="271">
        <v>124430</v>
      </c>
      <c r="Z27" s="272">
        <v>158847</v>
      </c>
      <c r="AC27" s="272">
        <v>69282.679999999993</v>
      </c>
      <c r="AD27" s="272">
        <v>11645.61</v>
      </c>
      <c r="AH27" s="101">
        <f t="shared" si="1"/>
        <v>687922.61</v>
      </c>
      <c r="AI27" s="37">
        <f t="shared" si="2"/>
        <v>0</v>
      </c>
      <c r="AJ27" s="26">
        <f t="shared" si="3"/>
        <v>687922.61</v>
      </c>
      <c r="AK27" s="17">
        <f t="shared" si="4"/>
        <v>219134.44</v>
      </c>
      <c r="AL27" s="19">
        <f t="shared" si="5"/>
        <v>239775.28999999998</v>
      </c>
      <c r="AM27" s="32">
        <f t="shared" si="6"/>
        <v>-20640.849999999977</v>
      </c>
    </row>
    <row r="28" spans="1:39" x14ac:dyDescent="0.2">
      <c r="A28" s="1" t="s">
        <v>462</v>
      </c>
      <c r="B28" s="1" t="s">
        <v>464</v>
      </c>
      <c r="C28" s="90">
        <v>5102</v>
      </c>
      <c r="D28" s="91" t="s">
        <v>1107</v>
      </c>
      <c r="E28" s="286" t="s">
        <v>2045</v>
      </c>
      <c r="F28" s="270">
        <v>687713.72</v>
      </c>
      <c r="H28" s="270">
        <v>112779.21</v>
      </c>
      <c r="I28" s="286">
        <v>351996.02</v>
      </c>
      <c r="J28" s="286">
        <v>135777.57999999999</v>
      </c>
      <c r="O28" s="274">
        <v>0</v>
      </c>
      <c r="S28" s="286">
        <v>1804121.26</v>
      </c>
      <c r="U28" s="271">
        <v>30935.74</v>
      </c>
      <c r="X28" s="271">
        <v>0</v>
      </c>
      <c r="Z28" s="272">
        <v>16570</v>
      </c>
      <c r="AC28" s="272">
        <v>42893.89</v>
      </c>
      <c r="AD28" s="272">
        <v>12972.57</v>
      </c>
      <c r="AH28" s="101">
        <f t="shared" si="1"/>
        <v>800492.92999999993</v>
      </c>
      <c r="AI28" s="37">
        <f t="shared" si="2"/>
        <v>0</v>
      </c>
      <c r="AJ28" s="26">
        <f t="shared" si="3"/>
        <v>800492.92999999993</v>
      </c>
      <c r="AK28" s="17">
        <f t="shared" si="4"/>
        <v>30935.74</v>
      </c>
      <c r="AL28" s="19">
        <f t="shared" si="5"/>
        <v>72436.459999999992</v>
      </c>
      <c r="AM28" s="32">
        <f t="shared" si="6"/>
        <v>-41500.719999999987</v>
      </c>
    </row>
    <row r="29" spans="1:39" x14ac:dyDescent="0.2">
      <c r="A29" s="1" t="s">
        <v>462</v>
      </c>
      <c r="B29" s="1" t="s">
        <v>464</v>
      </c>
      <c r="C29" s="90">
        <v>11813</v>
      </c>
      <c r="D29" s="91" t="s">
        <v>1108</v>
      </c>
      <c r="E29" s="286" t="s">
        <v>2046</v>
      </c>
      <c r="F29" s="270">
        <v>346342.82</v>
      </c>
      <c r="G29" s="270">
        <v>37035.300000000003</v>
      </c>
      <c r="H29" s="270">
        <v>118334.61</v>
      </c>
      <c r="I29" s="286">
        <v>388708.31</v>
      </c>
      <c r="J29" s="286">
        <v>246022.13</v>
      </c>
      <c r="L29" s="274">
        <v>0</v>
      </c>
      <c r="O29" s="274">
        <v>771.2</v>
      </c>
      <c r="R29" s="286">
        <v>180</v>
      </c>
      <c r="S29" s="286">
        <v>1414760.08</v>
      </c>
      <c r="U29" s="271">
        <v>26201.1</v>
      </c>
      <c r="V29" s="271">
        <v>28793.1</v>
      </c>
      <c r="W29" s="271">
        <v>0</v>
      </c>
      <c r="X29" s="271">
        <v>0</v>
      </c>
      <c r="Z29" s="272">
        <v>36170</v>
      </c>
      <c r="AC29" s="272">
        <v>176922.68</v>
      </c>
      <c r="AD29" s="272">
        <v>18045.099999999999</v>
      </c>
      <c r="AH29" s="101">
        <f t="shared" si="1"/>
        <v>501712.73</v>
      </c>
      <c r="AI29" s="37">
        <f t="shared" si="2"/>
        <v>771.2</v>
      </c>
      <c r="AJ29" s="26">
        <f t="shared" si="3"/>
        <v>500941.52999999997</v>
      </c>
      <c r="AK29" s="17">
        <f t="shared" si="4"/>
        <v>54994.2</v>
      </c>
      <c r="AL29" s="19">
        <f t="shared" si="5"/>
        <v>231137.78</v>
      </c>
      <c r="AM29" s="32">
        <f t="shared" si="6"/>
        <v>-176143.58000000002</v>
      </c>
    </row>
    <row r="30" spans="1:39" x14ac:dyDescent="0.2">
      <c r="A30" s="1" t="s">
        <v>462</v>
      </c>
      <c r="B30" s="1" t="s">
        <v>464</v>
      </c>
      <c r="C30" s="90">
        <v>7972</v>
      </c>
      <c r="D30" s="91" t="s">
        <v>1109</v>
      </c>
      <c r="E30" s="286" t="s">
        <v>2047</v>
      </c>
      <c r="F30" s="270">
        <v>810587.95</v>
      </c>
      <c r="G30" s="270">
        <v>0</v>
      </c>
      <c r="H30" s="270">
        <v>420410.84</v>
      </c>
      <c r="I30" s="286">
        <v>186597.34</v>
      </c>
      <c r="J30" s="286">
        <v>187100.24</v>
      </c>
      <c r="S30" s="286">
        <v>1595887.05</v>
      </c>
      <c r="U30" s="271">
        <v>188655.95</v>
      </c>
      <c r="V30" s="271">
        <v>29628.42</v>
      </c>
      <c r="W30" s="271">
        <v>2.23</v>
      </c>
      <c r="X30" s="271">
        <v>0</v>
      </c>
      <c r="Z30" s="272">
        <v>31110</v>
      </c>
      <c r="AC30" s="272">
        <v>200942.25</v>
      </c>
      <c r="AD30" s="272">
        <v>8078.91</v>
      </c>
      <c r="AH30" s="101">
        <f t="shared" si="1"/>
        <v>1230998.79</v>
      </c>
      <c r="AI30" s="37">
        <f t="shared" si="2"/>
        <v>0</v>
      </c>
      <c r="AJ30" s="26">
        <f t="shared" si="3"/>
        <v>1230998.79</v>
      </c>
      <c r="AK30" s="17">
        <f t="shared" si="4"/>
        <v>218286.6</v>
      </c>
      <c r="AL30" s="19">
        <f t="shared" si="5"/>
        <v>240131.16</v>
      </c>
      <c r="AM30" s="32">
        <f t="shared" si="6"/>
        <v>-21844.559999999998</v>
      </c>
    </row>
    <row r="31" spans="1:39" x14ac:dyDescent="0.2">
      <c r="A31" s="1" t="s">
        <v>462</v>
      </c>
      <c r="B31" s="1" t="s">
        <v>464</v>
      </c>
      <c r="C31" s="90">
        <v>3577</v>
      </c>
      <c r="D31" s="91" t="s">
        <v>1110</v>
      </c>
      <c r="E31" s="286" t="s">
        <v>2048</v>
      </c>
      <c r="F31" s="270">
        <v>376988.28</v>
      </c>
      <c r="G31" s="270">
        <v>16290</v>
      </c>
      <c r="H31" s="270">
        <v>267493.49</v>
      </c>
      <c r="I31" s="286">
        <v>111933.15</v>
      </c>
      <c r="J31" s="286">
        <v>195430.87</v>
      </c>
      <c r="O31" s="274">
        <v>709.2</v>
      </c>
      <c r="S31" s="286">
        <v>1789492.25</v>
      </c>
      <c r="U31" s="271">
        <v>23621.84</v>
      </c>
      <c r="V31" s="271">
        <v>17482.21</v>
      </c>
      <c r="X31" s="271">
        <v>0</v>
      </c>
      <c r="Z31" s="272">
        <v>0</v>
      </c>
      <c r="AC31" s="272">
        <v>173323.33</v>
      </c>
      <c r="AD31" s="272">
        <v>7794.33</v>
      </c>
      <c r="AH31" s="101">
        <f t="shared" si="1"/>
        <v>660771.77</v>
      </c>
      <c r="AI31" s="37">
        <f t="shared" si="2"/>
        <v>709.2</v>
      </c>
      <c r="AJ31" s="26">
        <f t="shared" si="3"/>
        <v>660062.57000000007</v>
      </c>
      <c r="AK31" s="17">
        <f t="shared" si="4"/>
        <v>41104.050000000003</v>
      </c>
      <c r="AL31" s="19">
        <f t="shared" si="5"/>
        <v>181117.65999999997</v>
      </c>
      <c r="AM31" s="32">
        <f t="shared" si="6"/>
        <v>-140013.60999999999</v>
      </c>
    </row>
    <row r="32" spans="1:39" x14ac:dyDescent="0.2">
      <c r="A32" s="1" t="s">
        <v>462</v>
      </c>
      <c r="B32" s="1" t="s">
        <v>464</v>
      </c>
      <c r="C32" s="90">
        <v>3159</v>
      </c>
      <c r="D32" s="91" t="s">
        <v>1111</v>
      </c>
      <c r="E32" s="286" t="s">
        <v>2049</v>
      </c>
      <c r="F32" s="270">
        <v>301020.15000000002</v>
      </c>
      <c r="G32" s="270">
        <v>0</v>
      </c>
      <c r="H32" s="270">
        <v>124786.95</v>
      </c>
      <c r="I32" s="286">
        <v>246775.23</v>
      </c>
      <c r="J32" s="286">
        <v>455058.85</v>
      </c>
      <c r="S32" s="286">
        <v>3102228.3</v>
      </c>
      <c r="U32" s="271">
        <v>13284.58</v>
      </c>
      <c r="V32" s="271">
        <v>57238.81</v>
      </c>
      <c r="X32" s="271">
        <v>0</v>
      </c>
      <c r="Z32" s="272">
        <v>27198</v>
      </c>
      <c r="AC32" s="272">
        <v>49279.57</v>
      </c>
      <c r="AD32" s="272">
        <v>25611.27</v>
      </c>
      <c r="AH32" s="101">
        <f t="shared" si="1"/>
        <v>425807.10000000003</v>
      </c>
      <c r="AI32" s="37">
        <f t="shared" si="2"/>
        <v>0</v>
      </c>
      <c r="AJ32" s="26">
        <f t="shared" si="3"/>
        <v>425807.10000000003</v>
      </c>
      <c r="AK32" s="17">
        <f t="shared" si="4"/>
        <v>70523.39</v>
      </c>
      <c r="AL32" s="19">
        <f t="shared" si="5"/>
        <v>102088.84000000001</v>
      </c>
      <c r="AM32" s="32">
        <f t="shared" si="6"/>
        <v>-31565.450000000012</v>
      </c>
    </row>
    <row r="33" spans="1:39" x14ac:dyDescent="0.2">
      <c r="A33" s="1" t="s">
        <v>462</v>
      </c>
      <c r="B33" s="1" t="s">
        <v>464</v>
      </c>
      <c r="C33" s="90">
        <v>3764</v>
      </c>
      <c r="D33" s="91" t="s">
        <v>1112</v>
      </c>
      <c r="E33" s="286" t="s">
        <v>2050</v>
      </c>
      <c r="F33" s="270">
        <v>435320.33</v>
      </c>
      <c r="G33" s="270">
        <v>14215</v>
      </c>
      <c r="H33" s="270">
        <v>115314.49</v>
      </c>
      <c r="I33" s="286">
        <v>316941.49</v>
      </c>
      <c r="J33" s="286">
        <v>189623.95</v>
      </c>
      <c r="S33" s="286">
        <v>1484748</v>
      </c>
      <c r="U33" s="271">
        <v>26481.91</v>
      </c>
      <c r="V33" s="271">
        <v>85384.33</v>
      </c>
      <c r="W33" s="271">
        <v>1277.27</v>
      </c>
      <c r="X33" s="271">
        <v>0</v>
      </c>
      <c r="Z33" s="272">
        <v>25411</v>
      </c>
      <c r="AC33" s="272">
        <v>66518.649999999994</v>
      </c>
      <c r="AD33" s="272">
        <v>15265.64</v>
      </c>
      <c r="AH33" s="101">
        <f t="shared" si="1"/>
        <v>564849.82000000007</v>
      </c>
      <c r="AI33" s="37">
        <f t="shared" si="2"/>
        <v>0</v>
      </c>
      <c r="AJ33" s="26">
        <f t="shared" si="3"/>
        <v>564849.82000000007</v>
      </c>
      <c r="AK33" s="17">
        <f t="shared" si="4"/>
        <v>113143.51000000001</v>
      </c>
      <c r="AL33" s="19">
        <f t="shared" si="5"/>
        <v>107195.29</v>
      </c>
      <c r="AM33" s="32">
        <f t="shared" si="6"/>
        <v>5948.2200000000157</v>
      </c>
    </row>
    <row r="34" spans="1:39" x14ac:dyDescent="0.2">
      <c r="A34" s="1" t="s">
        <v>462</v>
      </c>
      <c r="B34" s="1" t="s">
        <v>464</v>
      </c>
      <c r="C34" s="90">
        <v>3691</v>
      </c>
      <c r="D34" s="91" t="s">
        <v>1113</v>
      </c>
      <c r="E34" s="286" t="s">
        <v>2051</v>
      </c>
      <c r="F34" s="270">
        <v>592252.19999999995</v>
      </c>
      <c r="G34" s="270">
        <v>25271.25</v>
      </c>
      <c r="H34" s="270">
        <v>68473.509999999995</v>
      </c>
      <c r="I34" s="286">
        <v>93083.9</v>
      </c>
      <c r="J34" s="286">
        <v>243183.54</v>
      </c>
      <c r="S34" s="286">
        <v>1924840.79</v>
      </c>
      <c r="U34" s="271">
        <v>56808.94</v>
      </c>
      <c r="X34" s="271">
        <v>0</v>
      </c>
      <c r="Z34" s="272">
        <v>27217</v>
      </c>
      <c r="AC34" s="272">
        <v>94179.92</v>
      </c>
      <c r="AD34" s="272">
        <v>13088.51</v>
      </c>
      <c r="AH34" s="101">
        <f t="shared" si="1"/>
        <v>685996.96</v>
      </c>
      <c r="AI34" s="37">
        <f t="shared" si="2"/>
        <v>0</v>
      </c>
      <c r="AJ34" s="26">
        <f t="shared" si="3"/>
        <v>685996.96</v>
      </c>
      <c r="AK34" s="17">
        <f t="shared" si="4"/>
        <v>56808.94</v>
      </c>
      <c r="AL34" s="19">
        <f t="shared" si="5"/>
        <v>134485.43</v>
      </c>
      <c r="AM34" s="32">
        <f t="shared" si="6"/>
        <v>-77676.489999999991</v>
      </c>
    </row>
    <row r="35" spans="1:39" x14ac:dyDescent="0.2">
      <c r="A35" s="1" t="s">
        <v>462</v>
      </c>
      <c r="B35" s="1" t="s">
        <v>464</v>
      </c>
      <c r="C35" s="90">
        <v>7031</v>
      </c>
      <c r="D35" s="91" t="s">
        <v>1114</v>
      </c>
      <c r="E35" s="286" t="s">
        <v>2052</v>
      </c>
      <c r="F35" s="270">
        <v>1034153.01</v>
      </c>
      <c r="G35" s="270">
        <v>658</v>
      </c>
      <c r="H35" s="270">
        <v>169827.01</v>
      </c>
      <c r="I35" s="286">
        <v>222369.86</v>
      </c>
      <c r="J35" s="286">
        <v>141690.15</v>
      </c>
      <c r="S35" s="286">
        <v>1101601.1100000001</v>
      </c>
      <c r="U35" s="271">
        <v>85827.45</v>
      </c>
      <c r="V35" s="271">
        <v>21786.45</v>
      </c>
      <c r="X35" s="271">
        <v>0</v>
      </c>
      <c r="Z35" s="272">
        <v>36002</v>
      </c>
      <c r="AC35" s="272">
        <v>84488.95</v>
      </c>
      <c r="AD35" s="272">
        <v>7020.1</v>
      </c>
      <c r="AH35" s="101">
        <f t="shared" si="1"/>
        <v>1204638.02</v>
      </c>
      <c r="AI35" s="37">
        <f t="shared" si="2"/>
        <v>0</v>
      </c>
      <c r="AJ35" s="26">
        <f t="shared" si="3"/>
        <v>1204638.02</v>
      </c>
      <c r="AK35" s="17">
        <f t="shared" si="4"/>
        <v>107613.9</v>
      </c>
      <c r="AL35" s="19">
        <f t="shared" si="5"/>
        <v>127511.05</v>
      </c>
      <c r="AM35" s="32">
        <f t="shared" si="6"/>
        <v>-19897.150000000009</v>
      </c>
    </row>
    <row r="36" spans="1:39" x14ac:dyDescent="0.2">
      <c r="A36" s="1" t="s">
        <v>462</v>
      </c>
      <c r="B36" s="1" t="s">
        <v>464</v>
      </c>
      <c r="C36" s="90">
        <v>3391</v>
      </c>
      <c r="D36" s="91" t="s">
        <v>1115</v>
      </c>
      <c r="E36" s="286" t="s">
        <v>2053</v>
      </c>
      <c r="F36" s="270">
        <v>215846.65</v>
      </c>
      <c r="G36" s="270">
        <v>719.7</v>
      </c>
      <c r="H36" s="270">
        <v>160100.25</v>
      </c>
      <c r="I36" s="286">
        <v>1425525.97</v>
      </c>
      <c r="J36" s="286">
        <v>79246.34</v>
      </c>
      <c r="S36" s="286">
        <v>528949.56000000006</v>
      </c>
      <c r="U36" s="271">
        <v>40434.76</v>
      </c>
      <c r="V36" s="271">
        <v>53044.27</v>
      </c>
      <c r="X36" s="271">
        <v>0</v>
      </c>
      <c r="Z36" s="272">
        <v>26998</v>
      </c>
      <c r="AC36" s="272">
        <v>115353.47</v>
      </c>
      <c r="AD36" s="272">
        <v>12744.72</v>
      </c>
      <c r="AH36" s="101">
        <f t="shared" si="1"/>
        <v>376666.6</v>
      </c>
      <c r="AI36" s="37">
        <f t="shared" si="2"/>
        <v>0</v>
      </c>
      <c r="AJ36" s="26">
        <f t="shared" si="3"/>
        <v>376666.6</v>
      </c>
      <c r="AK36" s="17">
        <f t="shared" si="4"/>
        <v>93479.03</v>
      </c>
      <c r="AL36" s="19">
        <f t="shared" si="5"/>
        <v>155096.19</v>
      </c>
      <c r="AM36" s="32">
        <f t="shared" si="6"/>
        <v>-61617.16</v>
      </c>
    </row>
    <row r="37" spans="1:39" x14ac:dyDescent="0.2">
      <c r="A37" s="1" t="s">
        <v>462</v>
      </c>
      <c r="B37" s="1" t="s">
        <v>464</v>
      </c>
      <c r="C37" s="90">
        <v>4244</v>
      </c>
      <c r="D37" s="91" t="s">
        <v>1116</v>
      </c>
      <c r="E37" s="286" t="s">
        <v>2054</v>
      </c>
      <c r="F37" s="270">
        <v>188145.42</v>
      </c>
      <c r="G37" s="270">
        <v>56150</v>
      </c>
      <c r="H37" s="270">
        <v>124645.59</v>
      </c>
      <c r="I37" s="286">
        <v>434773.77</v>
      </c>
      <c r="J37" s="286">
        <v>55438.71</v>
      </c>
      <c r="L37" s="274">
        <v>0</v>
      </c>
      <c r="R37" s="286">
        <v>99448.88</v>
      </c>
      <c r="S37" s="286">
        <v>1603684.39</v>
      </c>
      <c r="U37" s="271">
        <v>71693.05</v>
      </c>
      <c r="X37" s="271">
        <v>0</v>
      </c>
      <c r="Z37" s="272">
        <v>24063</v>
      </c>
      <c r="AC37" s="272">
        <v>55667.43</v>
      </c>
      <c r="AD37" s="272">
        <v>5716.71</v>
      </c>
      <c r="AH37" s="101">
        <f t="shared" si="1"/>
        <v>368941.01</v>
      </c>
      <c r="AI37" s="37">
        <f t="shared" si="2"/>
        <v>0</v>
      </c>
      <c r="AJ37" s="26">
        <f t="shared" si="3"/>
        <v>368941.01</v>
      </c>
      <c r="AK37" s="17">
        <f t="shared" si="4"/>
        <v>71693.05</v>
      </c>
      <c r="AL37" s="19">
        <f t="shared" si="5"/>
        <v>85447.14</v>
      </c>
      <c r="AM37" s="32">
        <f t="shared" si="6"/>
        <v>-13754.089999999997</v>
      </c>
    </row>
    <row r="38" spans="1:39" x14ac:dyDescent="0.2">
      <c r="A38" s="1" t="s">
        <v>462</v>
      </c>
      <c r="B38" s="1" t="s">
        <v>464</v>
      </c>
      <c r="C38" s="90">
        <v>1926</v>
      </c>
      <c r="D38" s="91" t="s">
        <v>1117</v>
      </c>
      <c r="E38" s="286" t="s">
        <v>2055</v>
      </c>
      <c r="F38" s="270">
        <v>166968.88</v>
      </c>
      <c r="G38" s="270">
        <v>3113.08</v>
      </c>
      <c r="H38" s="270">
        <v>63359.45</v>
      </c>
      <c r="I38" s="286">
        <v>138438.37</v>
      </c>
      <c r="J38" s="286">
        <v>85753.9</v>
      </c>
      <c r="L38" s="274">
        <v>12900</v>
      </c>
      <c r="S38" s="286">
        <v>1498620.76</v>
      </c>
      <c r="U38" s="271">
        <v>25650.52</v>
      </c>
      <c r="V38" s="271">
        <v>9481.8700000000008</v>
      </c>
      <c r="W38" s="271">
        <v>0</v>
      </c>
      <c r="X38" s="271">
        <v>0</v>
      </c>
      <c r="Z38" s="272">
        <v>15713</v>
      </c>
      <c r="AC38" s="272">
        <v>39156.76</v>
      </c>
      <c r="AD38" s="272">
        <v>9237.3799999999992</v>
      </c>
      <c r="AH38" s="101">
        <f t="shared" si="1"/>
        <v>233441.40999999997</v>
      </c>
      <c r="AI38" s="37">
        <f t="shared" si="2"/>
        <v>12900</v>
      </c>
      <c r="AJ38" s="26">
        <f t="shared" si="3"/>
        <v>220541.40999999997</v>
      </c>
      <c r="AK38" s="17">
        <f t="shared" si="4"/>
        <v>35132.39</v>
      </c>
      <c r="AL38" s="19">
        <f t="shared" si="5"/>
        <v>64107.14</v>
      </c>
      <c r="AM38" s="32">
        <f t="shared" si="6"/>
        <v>-28974.75</v>
      </c>
    </row>
    <row r="39" spans="1:39" x14ac:dyDescent="0.2">
      <c r="A39" s="1" t="s">
        <v>462</v>
      </c>
      <c r="B39" s="1" t="s">
        <v>464</v>
      </c>
      <c r="C39" s="90">
        <v>5306</v>
      </c>
      <c r="D39" s="91" t="s">
        <v>1118</v>
      </c>
      <c r="E39" s="286" t="s">
        <v>2056</v>
      </c>
      <c r="F39" s="270">
        <v>13454.32</v>
      </c>
      <c r="G39" s="270">
        <v>16104.58</v>
      </c>
      <c r="H39" s="270">
        <v>58303.33</v>
      </c>
      <c r="I39" s="286">
        <v>1336551.95</v>
      </c>
      <c r="J39" s="286">
        <v>215023.42</v>
      </c>
      <c r="S39" s="286">
        <v>2339595.1</v>
      </c>
      <c r="U39" s="271">
        <v>59763.91</v>
      </c>
      <c r="V39" s="271">
        <v>14222.81</v>
      </c>
      <c r="X39" s="271">
        <v>0</v>
      </c>
      <c r="Z39" s="272">
        <v>39030</v>
      </c>
      <c r="AC39" s="272">
        <v>54063.17</v>
      </c>
      <c r="AD39" s="272">
        <v>22754</v>
      </c>
      <c r="AH39" s="101">
        <f t="shared" si="1"/>
        <v>87862.23000000001</v>
      </c>
      <c r="AI39" s="37">
        <f t="shared" si="2"/>
        <v>0</v>
      </c>
      <c r="AJ39" s="26">
        <f t="shared" si="3"/>
        <v>87862.23000000001</v>
      </c>
      <c r="AK39" s="17">
        <f t="shared" si="4"/>
        <v>73986.720000000001</v>
      </c>
      <c r="AL39" s="19">
        <f t="shared" si="5"/>
        <v>115847.17</v>
      </c>
      <c r="AM39" s="32">
        <f t="shared" si="6"/>
        <v>-41860.449999999997</v>
      </c>
    </row>
    <row r="40" spans="1:39" x14ac:dyDescent="0.2">
      <c r="A40" s="1" t="s">
        <v>462</v>
      </c>
      <c r="B40" s="1" t="s">
        <v>464</v>
      </c>
      <c r="C40" s="90">
        <v>2556</v>
      </c>
      <c r="D40" s="91" t="s">
        <v>1119</v>
      </c>
      <c r="E40" s="286" t="s">
        <v>2057</v>
      </c>
      <c r="F40" s="270">
        <v>482696.75</v>
      </c>
      <c r="G40" s="270">
        <v>0</v>
      </c>
      <c r="H40" s="270">
        <v>72321.17</v>
      </c>
      <c r="I40" s="286">
        <v>223844.48000000001</v>
      </c>
      <c r="J40" s="286">
        <v>106603.05</v>
      </c>
      <c r="L40" s="274">
        <v>0</v>
      </c>
      <c r="S40" s="286">
        <v>1457071.21</v>
      </c>
      <c r="U40" s="271">
        <v>14205</v>
      </c>
      <c r="V40" s="271">
        <v>47657.93</v>
      </c>
      <c r="X40" s="271">
        <v>0</v>
      </c>
      <c r="Z40" s="272">
        <v>32081</v>
      </c>
      <c r="AC40" s="272">
        <v>44177.73</v>
      </c>
      <c r="AD40" s="272">
        <v>6291.76</v>
      </c>
      <c r="AH40" s="101">
        <f t="shared" si="1"/>
        <v>555017.92000000004</v>
      </c>
      <c r="AI40" s="37">
        <f t="shared" si="2"/>
        <v>0</v>
      </c>
      <c r="AJ40" s="26">
        <f t="shared" si="3"/>
        <v>555017.92000000004</v>
      </c>
      <c r="AK40" s="17">
        <f t="shared" si="4"/>
        <v>61862.93</v>
      </c>
      <c r="AL40" s="19">
        <f t="shared" si="5"/>
        <v>82550.490000000005</v>
      </c>
      <c r="AM40" s="32">
        <f t="shared" si="6"/>
        <v>-20687.560000000005</v>
      </c>
    </row>
    <row r="41" spans="1:39" x14ac:dyDescent="0.2">
      <c r="A41" s="1" t="s">
        <v>462</v>
      </c>
      <c r="B41" s="1" t="s">
        <v>464</v>
      </c>
      <c r="C41" s="90">
        <v>2366</v>
      </c>
      <c r="D41" s="91" t="s">
        <v>1120</v>
      </c>
      <c r="E41" s="286" t="s">
        <v>2058</v>
      </c>
      <c r="F41" s="270">
        <v>432014.08000000002</v>
      </c>
      <c r="G41" s="270">
        <v>106.45</v>
      </c>
      <c r="H41" s="270">
        <v>95290.240000000005</v>
      </c>
      <c r="I41" s="286">
        <v>360249.76</v>
      </c>
      <c r="J41" s="286">
        <v>435223.18</v>
      </c>
      <c r="L41" s="274">
        <v>0</v>
      </c>
      <c r="R41" s="286">
        <v>0</v>
      </c>
      <c r="S41" s="286">
        <v>1798384.44</v>
      </c>
      <c r="U41" s="271">
        <v>76400.08</v>
      </c>
      <c r="V41" s="271">
        <v>160</v>
      </c>
      <c r="W41" s="271">
        <v>0</v>
      </c>
      <c r="X41" s="271">
        <v>0</v>
      </c>
      <c r="Z41" s="272">
        <v>18116</v>
      </c>
      <c r="AC41" s="272">
        <v>28350.44</v>
      </c>
      <c r="AD41" s="272">
        <v>20987.93</v>
      </c>
      <c r="AG41" s="272">
        <v>0</v>
      </c>
      <c r="AH41" s="101">
        <f t="shared" si="1"/>
        <v>527410.77</v>
      </c>
      <c r="AI41" s="37">
        <f t="shared" si="2"/>
        <v>0</v>
      </c>
      <c r="AJ41" s="26">
        <f t="shared" si="3"/>
        <v>527410.77</v>
      </c>
      <c r="AK41" s="17">
        <f t="shared" si="4"/>
        <v>76560.08</v>
      </c>
      <c r="AL41" s="19">
        <f t="shared" si="5"/>
        <v>67454.37</v>
      </c>
      <c r="AM41" s="32">
        <f t="shared" si="6"/>
        <v>9105.7100000000064</v>
      </c>
    </row>
    <row r="42" spans="1:39" x14ac:dyDescent="0.2">
      <c r="A42" s="1" t="s">
        <v>462</v>
      </c>
      <c r="B42" s="1" t="s">
        <v>464</v>
      </c>
      <c r="C42" s="90">
        <v>5915</v>
      </c>
      <c r="D42" s="91" t="s">
        <v>1121</v>
      </c>
      <c r="E42" s="286" t="s">
        <v>2059</v>
      </c>
      <c r="F42" s="270">
        <v>149733.01999999999</v>
      </c>
      <c r="G42" s="270">
        <v>0</v>
      </c>
      <c r="H42" s="270">
        <v>134739.29999999999</v>
      </c>
      <c r="I42" s="286">
        <v>324558.44</v>
      </c>
      <c r="J42" s="286">
        <v>220881.69</v>
      </c>
      <c r="O42" s="274">
        <v>63.07</v>
      </c>
      <c r="S42" s="286">
        <v>1262156.06</v>
      </c>
      <c r="U42" s="271">
        <v>30302.02</v>
      </c>
      <c r="V42" s="271">
        <v>10884.82</v>
      </c>
      <c r="X42" s="271">
        <v>0</v>
      </c>
      <c r="Z42" s="272">
        <v>27510</v>
      </c>
      <c r="AC42" s="272">
        <v>95008.89</v>
      </c>
      <c r="AD42" s="272">
        <v>15412.27</v>
      </c>
      <c r="AH42" s="101">
        <f t="shared" si="1"/>
        <v>284472.31999999995</v>
      </c>
      <c r="AI42" s="37">
        <f t="shared" si="2"/>
        <v>63.07</v>
      </c>
      <c r="AJ42" s="26">
        <f t="shared" si="3"/>
        <v>284409.24999999994</v>
      </c>
      <c r="AK42" s="17">
        <f t="shared" si="4"/>
        <v>41186.839999999997</v>
      </c>
      <c r="AL42" s="19">
        <f t="shared" si="5"/>
        <v>137931.16</v>
      </c>
      <c r="AM42" s="32">
        <f t="shared" si="6"/>
        <v>-96744.320000000007</v>
      </c>
    </row>
    <row r="43" spans="1:39" x14ac:dyDescent="0.2">
      <c r="A43" s="1" t="s">
        <v>462</v>
      </c>
      <c r="B43" s="1" t="s">
        <v>464</v>
      </c>
      <c r="C43" s="90">
        <v>3317</v>
      </c>
      <c r="D43" s="91" t="s">
        <v>1122</v>
      </c>
      <c r="E43" s="286" t="s">
        <v>2060</v>
      </c>
      <c r="F43" s="270">
        <v>106287.95</v>
      </c>
      <c r="H43" s="270">
        <v>242036.95</v>
      </c>
      <c r="I43" s="286">
        <v>533802.86</v>
      </c>
      <c r="J43" s="286">
        <v>96197.47</v>
      </c>
      <c r="S43" s="286">
        <v>1683339.65</v>
      </c>
      <c r="U43" s="271">
        <v>30136.1</v>
      </c>
      <c r="V43" s="271">
        <v>38470.480000000003</v>
      </c>
      <c r="X43" s="271">
        <v>0</v>
      </c>
      <c r="Z43" s="272">
        <v>31023</v>
      </c>
      <c r="AC43" s="272">
        <v>30432.57</v>
      </c>
      <c r="AD43" s="272">
        <v>11634.61</v>
      </c>
      <c r="AH43" s="101">
        <f t="shared" si="1"/>
        <v>348324.9</v>
      </c>
      <c r="AI43" s="37">
        <f t="shared" si="2"/>
        <v>0</v>
      </c>
      <c r="AJ43" s="26">
        <f t="shared" si="3"/>
        <v>348324.9</v>
      </c>
      <c r="AK43" s="17">
        <f t="shared" si="4"/>
        <v>68606.58</v>
      </c>
      <c r="AL43" s="19">
        <f t="shared" si="5"/>
        <v>73090.179999999993</v>
      </c>
      <c r="AM43" s="32">
        <f t="shared" si="6"/>
        <v>-4483.5999999999913</v>
      </c>
    </row>
    <row r="44" spans="1:39" x14ac:dyDescent="0.2">
      <c r="A44" s="1" t="s">
        <v>462</v>
      </c>
      <c r="B44" s="1" t="s">
        <v>464</v>
      </c>
      <c r="C44" s="90">
        <v>2828</v>
      </c>
      <c r="D44" s="91" t="s">
        <v>1123</v>
      </c>
      <c r="E44" s="286" t="s">
        <v>2191</v>
      </c>
      <c r="F44" s="270">
        <v>567494.73</v>
      </c>
      <c r="G44" s="270">
        <v>4000</v>
      </c>
      <c r="H44" s="270">
        <v>148973.53</v>
      </c>
      <c r="I44" s="286">
        <v>348591.97</v>
      </c>
      <c r="J44" s="286">
        <v>70148.070000000007</v>
      </c>
      <c r="S44" s="286">
        <v>2224890.19</v>
      </c>
      <c r="U44" s="271">
        <v>4300</v>
      </c>
      <c r="X44" s="271">
        <v>0</v>
      </c>
      <c r="Z44" s="272">
        <v>17780</v>
      </c>
      <c r="AC44" s="272">
        <v>73682.460000000006</v>
      </c>
      <c r="AD44" s="272">
        <v>11932.52</v>
      </c>
      <c r="AH44" s="101">
        <f t="shared" si="1"/>
        <v>720468.26</v>
      </c>
      <c r="AI44" s="37">
        <f t="shared" si="2"/>
        <v>0</v>
      </c>
      <c r="AJ44" s="26">
        <f t="shared" si="3"/>
        <v>720468.26</v>
      </c>
      <c r="AK44" s="17">
        <f t="shared" si="4"/>
        <v>4300</v>
      </c>
      <c r="AL44" s="19">
        <f t="shared" si="5"/>
        <v>103394.98000000001</v>
      </c>
      <c r="AM44" s="32">
        <f t="shared" si="6"/>
        <v>-99094.98000000001</v>
      </c>
    </row>
    <row r="45" spans="1:39" x14ac:dyDescent="0.2">
      <c r="A45" s="1" t="s">
        <v>462</v>
      </c>
      <c r="B45" s="1" t="s">
        <v>464</v>
      </c>
      <c r="C45" s="90">
        <v>2529</v>
      </c>
      <c r="D45" s="91" t="s">
        <v>1124</v>
      </c>
      <c r="E45" s="286" t="s">
        <v>2205</v>
      </c>
      <c r="F45" s="270">
        <v>203270.67</v>
      </c>
      <c r="G45" s="270">
        <v>7270</v>
      </c>
      <c r="H45" s="270">
        <v>63459.5</v>
      </c>
      <c r="I45" s="286">
        <v>1916205.24</v>
      </c>
      <c r="J45" s="286">
        <v>637680.43999999994</v>
      </c>
      <c r="O45" s="274">
        <v>0</v>
      </c>
      <c r="U45" s="271">
        <v>88443.44</v>
      </c>
      <c r="X45" s="271">
        <v>0</v>
      </c>
      <c r="Z45" s="272">
        <v>16596</v>
      </c>
      <c r="AC45" s="272">
        <v>35571.07</v>
      </c>
      <c r="AD45" s="272">
        <v>45448.17</v>
      </c>
      <c r="AH45" s="101">
        <f t="shared" si="1"/>
        <v>274000.17000000004</v>
      </c>
      <c r="AI45" s="37">
        <f t="shared" si="2"/>
        <v>0</v>
      </c>
      <c r="AJ45" s="26">
        <f t="shared" si="3"/>
        <v>274000.17000000004</v>
      </c>
      <c r="AK45" s="17">
        <f t="shared" si="4"/>
        <v>88443.44</v>
      </c>
      <c r="AL45" s="19">
        <f t="shared" si="5"/>
        <v>97615.239999999991</v>
      </c>
      <c r="AM45" s="32">
        <f t="shared" si="6"/>
        <v>-9171.7999999999884</v>
      </c>
    </row>
    <row r="46" spans="1:39" x14ac:dyDescent="0.2">
      <c r="A46" s="1" t="s">
        <v>467</v>
      </c>
      <c r="B46" s="1" t="s">
        <v>468</v>
      </c>
      <c r="C46" s="90">
        <v>5981</v>
      </c>
      <c r="D46" s="91" t="s">
        <v>1125</v>
      </c>
      <c r="E46" s="286" t="s">
        <v>2061</v>
      </c>
      <c r="F46" s="270">
        <v>318951.25</v>
      </c>
      <c r="G46" s="270">
        <v>162301.46</v>
      </c>
      <c r="H46" s="270">
        <v>87994.78</v>
      </c>
      <c r="I46" s="286">
        <v>1326536.49</v>
      </c>
      <c r="J46" s="286">
        <v>171239.46</v>
      </c>
      <c r="O46" s="274">
        <v>124.19</v>
      </c>
      <c r="R46" s="286">
        <v>0.68</v>
      </c>
      <c r="S46" s="286">
        <v>721555.06</v>
      </c>
      <c r="U46" s="271">
        <v>22772.63</v>
      </c>
      <c r="X46" s="271">
        <v>171279.2</v>
      </c>
      <c r="Y46" s="271">
        <v>54736</v>
      </c>
      <c r="Z46" s="272">
        <v>249659.2</v>
      </c>
      <c r="AC46" s="272">
        <v>52034.78</v>
      </c>
      <c r="AD46" s="272">
        <v>25483.97</v>
      </c>
      <c r="AH46" s="101">
        <f t="shared" si="1"/>
        <v>569247.49</v>
      </c>
      <c r="AI46" s="37">
        <f t="shared" si="2"/>
        <v>124.19</v>
      </c>
      <c r="AJ46" s="26">
        <f t="shared" si="3"/>
        <v>569123.30000000005</v>
      </c>
      <c r="AK46" s="17">
        <f t="shared" si="4"/>
        <v>248787.83000000002</v>
      </c>
      <c r="AL46" s="19">
        <f t="shared" si="5"/>
        <v>327177.94999999995</v>
      </c>
      <c r="AM46" s="32">
        <f t="shared" si="6"/>
        <v>-78390.119999999937</v>
      </c>
    </row>
    <row r="47" spans="1:39" x14ac:dyDescent="0.2">
      <c r="A47" s="1" t="s">
        <v>467</v>
      </c>
      <c r="B47" s="1" t="s">
        <v>468</v>
      </c>
      <c r="C47" s="90">
        <v>5608</v>
      </c>
      <c r="D47" s="91" t="s">
        <v>1126</v>
      </c>
      <c r="E47" s="286" t="s">
        <v>2062</v>
      </c>
      <c r="F47" s="270">
        <v>88257.3</v>
      </c>
      <c r="G47" s="270">
        <v>64704.23</v>
      </c>
      <c r="H47" s="270">
        <v>57125.47</v>
      </c>
      <c r="I47" s="286">
        <v>77057.73</v>
      </c>
      <c r="J47" s="286">
        <v>735610.06</v>
      </c>
      <c r="O47" s="274">
        <v>5.9</v>
      </c>
      <c r="R47" s="286">
        <v>-43339.6</v>
      </c>
      <c r="S47" s="286">
        <v>1541680.81</v>
      </c>
      <c r="U47" s="271">
        <v>23871</v>
      </c>
      <c r="X47" s="271">
        <v>163947</v>
      </c>
      <c r="Y47" s="271">
        <v>92942</v>
      </c>
      <c r="Z47" s="272">
        <v>310737</v>
      </c>
      <c r="AC47" s="272">
        <v>59889.01</v>
      </c>
      <c r="AD47" s="272">
        <v>25233.97</v>
      </c>
      <c r="AH47" s="101">
        <f t="shared" si="1"/>
        <v>210087</v>
      </c>
      <c r="AI47" s="37">
        <f t="shared" si="2"/>
        <v>5.9</v>
      </c>
      <c r="AJ47" s="26">
        <f t="shared" si="3"/>
        <v>210081.1</v>
      </c>
      <c r="AK47" s="17">
        <f t="shared" si="4"/>
        <v>280760</v>
      </c>
      <c r="AL47" s="19">
        <f t="shared" si="5"/>
        <v>395859.98</v>
      </c>
      <c r="AM47" s="32">
        <f t="shared" si="6"/>
        <v>-115099.97999999998</v>
      </c>
    </row>
    <row r="48" spans="1:39" x14ac:dyDescent="0.2">
      <c r="A48" s="1" t="s">
        <v>467</v>
      </c>
      <c r="B48" s="1" t="s">
        <v>468</v>
      </c>
      <c r="C48" s="90">
        <v>3981</v>
      </c>
      <c r="D48" s="91" t="s">
        <v>1127</v>
      </c>
      <c r="E48" s="286" t="s">
        <v>2063</v>
      </c>
      <c r="F48" s="270">
        <v>164101.85</v>
      </c>
      <c r="G48" s="270">
        <v>56025.41</v>
      </c>
      <c r="H48" s="270">
        <v>24271.09</v>
      </c>
      <c r="I48" s="286">
        <v>1462651.42</v>
      </c>
      <c r="J48" s="286">
        <v>505309.13</v>
      </c>
      <c r="O48" s="274">
        <v>42.06</v>
      </c>
      <c r="R48" s="286">
        <v>-118467.42</v>
      </c>
      <c r="S48" s="286">
        <v>3101072.39</v>
      </c>
      <c r="U48" s="271">
        <v>18403.45</v>
      </c>
      <c r="X48" s="271">
        <v>247397.5</v>
      </c>
      <c r="Y48" s="271">
        <v>42000</v>
      </c>
      <c r="Z48" s="272">
        <v>310687.5</v>
      </c>
      <c r="AC48" s="272">
        <v>39441.730000000003</v>
      </c>
      <c r="AD48" s="272">
        <v>25745.03</v>
      </c>
      <c r="AH48" s="101">
        <f t="shared" si="1"/>
        <v>244398.35</v>
      </c>
      <c r="AI48" s="37">
        <f t="shared" si="2"/>
        <v>42.06</v>
      </c>
      <c r="AJ48" s="26">
        <f t="shared" si="3"/>
        <v>244356.29</v>
      </c>
      <c r="AK48" s="17">
        <f t="shared" si="4"/>
        <v>307800.95</v>
      </c>
      <c r="AL48" s="19">
        <f t="shared" si="5"/>
        <v>375874.26</v>
      </c>
      <c r="AM48" s="32">
        <f t="shared" si="6"/>
        <v>-68073.31</v>
      </c>
    </row>
    <row r="49" spans="1:39" x14ac:dyDescent="0.2">
      <c r="A49" s="1" t="s">
        <v>467</v>
      </c>
      <c r="B49" s="1" t="s">
        <v>468</v>
      </c>
      <c r="C49" s="90">
        <v>2676</v>
      </c>
      <c r="D49" s="91" t="s">
        <v>1128</v>
      </c>
      <c r="E49" s="286" t="s">
        <v>2064</v>
      </c>
      <c r="F49" s="270">
        <v>2970.99</v>
      </c>
      <c r="G49" s="270">
        <v>15829.95</v>
      </c>
      <c r="H49" s="270">
        <v>56215.13</v>
      </c>
      <c r="I49" s="286">
        <v>1919433.73</v>
      </c>
      <c r="J49" s="286">
        <v>126229.34</v>
      </c>
      <c r="O49" s="274">
        <v>56.07</v>
      </c>
      <c r="R49" s="286">
        <v>-60311.14</v>
      </c>
      <c r="S49" s="286">
        <v>2713140.37</v>
      </c>
      <c r="U49" s="271">
        <v>70528.850000000006</v>
      </c>
      <c r="W49" s="271">
        <v>340.05</v>
      </c>
      <c r="X49" s="271">
        <v>112670</v>
      </c>
      <c r="Y49" s="271">
        <v>36736</v>
      </c>
      <c r="Z49" s="272">
        <v>162270</v>
      </c>
      <c r="AC49" s="272">
        <v>41858.639999999999</v>
      </c>
      <c r="AD49" s="272">
        <v>18677.189999999999</v>
      </c>
      <c r="AH49" s="101">
        <f t="shared" si="1"/>
        <v>75016.070000000007</v>
      </c>
      <c r="AI49" s="37">
        <f t="shared" si="2"/>
        <v>56.07</v>
      </c>
      <c r="AJ49" s="26">
        <f t="shared" si="3"/>
        <v>74960</v>
      </c>
      <c r="AK49" s="17">
        <f t="shared" si="4"/>
        <v>220274.90000000002</v>
      </c>
      <c r="AL49" s="19">
        <f t="shared" si="5"/>
        <v>222805.83000000002</v>
      </c>
      <c r="AM49" s="32">
        <f t="shared" si="6"/>
        <v>-2530.929999999993</v>
      </c>
    </row>
    <row r="50" spans="1:39" x14ac:dyDescent="0.2">
      <c r="A50" s="1" t="s">
        <v>467</v>
      </c>
      <c r="B50" s="1" t="s">
        <v>468</v>
      </c>
      <c r="C50" s="90">
        <v>4612</v>
      </c>
      <c r="D50" s="91" t="s">
        <v>1129</v>
      </c>
      <c r="E50" s="286" t="s">
        <v>2065</v>
      </c>
      <c r="F50" s="270">
        <v>173599.27</v>
      </c>
      <c r="G50" s="270">
        <v>28488.240000000002</v>
      </c>
      <c r="H50" s="270">
        <v>75141.320000000007</v>
      </c>
      <c r="I50" s="286">
        <v>133320.91</v>
      </c>
      <c r="J50" s="286">
        <v>281803.63</v>
      </c>
      <c r="L50" s="274">
        <v>82360</v>
      </c>
      <c r="O50" s="274">
        <v>44.2</v>
      </c>
      <c r="R50" s="286">
        <v>-124045.97</v>
      </c>
      <c r="S50" s="286">
        <v>2152655.08</v>
      </c>
      <c r="U50" s="271">
        <v>41668.6</v>
      </c>
      <c r="X50" s="271">
        <v>112058.5</v>
      </c>
      <c r="Y50" s="271">
        <v>75312</v>
      </c>
      <c r="Z50" s="272">
        <v>227568.5</v>
      </c>
      <c r="AC50" s="272">
        <v>61160.3</v>
      </c>
      <c r="AD50" s="272">
        <v>14634.39</v>
      </c>
      <c r="AH50" s="101">
        <f t="shared" si="1"/>
        <v>277228.82999999996</v>
      </c>
      <c r="AI50" s="37">
        <f t="shared" si="2"/>
        <v>82404.2</v>
      </c>
      <c r="AJ50" s="26">
        <f t="shared" si="3"/>
        <v>194824.62999999995</v>
      </c>
      <c r="AK50" s="17">
        <f t="shared" si="4"/>
        <v>229039.1</v>
      </c>
      <c r="AL50" s="19">
        <f t="shared" si="5"/>
        <v>303363.19</v>
      </c>
      <c r="AM50" s="32">
        <f t="shared" si="6"/>
        <v>-74324.09</v>
      </c>
    </row>
    <row r="51" spans="1:39" x14ac:dyDescent="0.2">
      <c r="A51" s="1" t="s">
        <v>467</v>
      </c>
      <c r="B51" s="1" t="s">
        <v>468</v>
      </c>
      <c r="C51" s="90">
        <v>3723</v>
      </c>
      <c r="D51" s="91" t="s">
        <v>1130</v>
      </c>
      <c r="E51" s="286" t="s">
        <v>2192</v>
      </c>
      <c r="F51" s="270">
        <v>67859.259999999995</v>
      </c>
      <c r="G51" s="270">
        <v>42002.2</v>
      </c>
      <c r="H51" s="270">
        <v>37112.26</v>
      </c>
      <c r="I51" s="286">
        <v>398707.34</v>
      </c>
      <c r="J51" s="286">
        <v>173387.81</v>
      </c>
      <c r="O51" s="274">
        <v>34.58</v>
      </c>
      <c r="R51" s="286">
        <v>-68874.009999999995</v>
      </c>
      <c r="S51" s="286">
        <v>2872107.81</v>
      </c>
      <c r="U51" s="271">
        <v>18928.82</v>
      </c>
      <c r="W51" s="271">
        <v>91.13</v>
      </c>
      <c r="X51" s="271">
        <v>73451</v>
      </c>
      <c r="Y51" s="271">
        <v>42000</v>
      </c>
      <c r="Z51" s="272">
        <v>139911</v>
      </c>
      <c r="AC51" s="272">
        <v>42251.32</v>
      </c>
      <c r="AD51" s="272">
        <v>25498.48</v>
      </c>
      <c r="AH51" s="101">
        <f t="shared" si="1"/>
        <v>146973.72</v>
      </c>
      <c r="AI51" s="37">
        <f t="shared" si="2"/>
        <v>34.58</v>
      </c>
      <c r="AJ51" s="26">
        <f t="shared" si="3"/>
        <v>146939.14000000001</v>
      </c>
      <c r="AK51" s="17">
        <f t="shared" si="4"/>
        <v>134470.95000000001</v>
      </c>
      <c r="AL51" s="19">
        <f t="shared" si="5"/>
        <v>207660.80000000002</v>
      </c>
      <c r="AM51" s="32">
        <f t="shared" si="6"/>
        <v>-73189.850000000006</v>
      </c>
    </row>
    <row r="52" spans="1:39" x14ac:dyDescent="0.2">
      <c r="A52" s="1" t="s">
        <v>471</v>
      </c>
      <c r="B52" s="1" t="s">
        <v>472</v>
      </c>
      <c r="C52" s="90">
        <v>4086</v>
      </c>
      <c r="D52" s="91" t="s">
        <v>1131</v>
      </c>
      <c r="E52" s="286" t="s">
        <v>2066</v>
      </c>
      <c r="F52" s="270">
        <v>343201.25</v>
      </c>
      <c r="G52" s="270">
        <v>0</v>
      </c>
      <c r="H52" s="270">
        <v>31134.48</v>
      </c>
      <c r="I52" s="286">
        <v>435470.67</v>
      </c>
      <c r="J52" s="286">
        <v>115386.69</v>
      </c>
      <c r="S52" s="286">
        <v>2033236.3</v>
      </c>
      <c r="U52" s="271">
        <v>446899.22</v>
      </c>
      <c r="X52" s="271">
        <v>71590</v>
      </c>
      <c r="Z52" s="272">
        <v>247490</v>
      </c>
      <c r="AC52" s="272">
        <v>46313.4</v>
      </c>
      <c r="AD52" s="272">
        <v>8824.48</v>
      </c>
      <c r="AH52" s="101">
        <f t="shared" si="1"/>
        <v>374335.73</v>
      </c>
      <c r="AI52" s="37">
        <f t="shared" si="2"/>
        <v>0</v>
      </c>
      <c r="AJ52" s="26">
        <f t="shared" si="3"/>
        <v>374335.73</v>
      </c>
      <c r="AK52" s="17">
        <f t="shared" si="4"/>
        <v>518489.22</v>
      </c>
      <c r="AL52" s="19">
        <f t="shared" si="5"/>
        <v>302627.88</v>
      </c>
      <c r="AM52" s="32">
        <f t="shared" si="6"/>
        <v>215861.33999999997</v>
      </c>
    </row>
    <row r="53" spans="1:39" x14ac:dyDescent="0.2">
      <c r="A53" s="1" t="s">
        <v>471</v>
      </c>
      <c r="B53" s="1" t="s">
        <v>472</v>
      </c>
      <c r="C53" s="90">
        <v>4226</v>
      </c>
      <c r="D53" s="91" t="s">
        <v>1132</v>
      </c>
      <c r="E53" s="286" t="s">
        <v>2067</v>
      </c>
      <c r="F53" s="270">
        <v>484172.05</v>
      </c>
      <c r="G53" s="270">
        <v>22150</v>
      </c>
      <c r="H53" s="270">
        <v>60732.21</v>
      </c>
      <c r="I53" s="286">
        <v>2064171.82</v>
      </c>
      <c r="J53" s="286">
        <v>568599.38</v>
      </c>
      <c r="O53" s="274">
        <v>0</v>
      </c>
      <c r="S53" s="286">
        <v>575288.56999999995</v>
      </c>
      <c r="U53" s="271">
        <v>462363.97</v>
      </c>
      <c r="X53" s="271">
        <v>58550</v>
      </c>
      <c r="Z53" s="272">
        <v>245017</v>
      </c>
      <c r="AC53" s="272">
        <v>225194.51</v>
      </c>
      <c r="AD53" s="272">
        <v>26359.31</v>
      </c>
      <c r="AH53" s="101">
        <f t="shared" si="1"/>
        <v>567054.26</v>
      </c>
      <c r="AI53" s="37">
        <f t="shared" si="2"/>
        <v>0</v>
      </c>
      <c r="AJ53" s="26">
        <f t="shared" si="3"/>
        <v>567054.26</v>
      </c>
      <c r="AK53" s="17">
        <f t="shared" si="4"/>
        <v>520913.97</v>
      </c>
      <c r="AL53" s="19">
        <f t="shared" si="5"/>
        <v>496570.82</v>
      </c>
      <c r="AM53" s="32">
        <f t="shared" si="6"/>
        <v>24343.149999999965</v>
      </c>
    </row>
    <row r="54" spans="1:39" x14ac:dyDescent="0.2">
      <c r="A54" s="1" t="s">
        <v>471</v>
      </c>
      <c r="B54" s="1" t="s">
        <v>472</v>
      </c>
      <c r="C54" s="90">
        <v>4483</v>
      </c>
      <c r="D54" s="91" t="s">
        <v>1133</v>
      </c>
      <c r="E54" s="286" t="s">
        <v>2068</v>
      </c>
      <c r="F54" s="270">
        <v>947947.38</v>
      </c>
      <c r="G54" s="270">
        <v>0</v>
      </c>
      <c r="H54" s="270">
        <v>12419.52</v>
      </c>
      <c r="I54" s="286">
        <v>2458962.66</v>
      </c>
      <c r="J54" s="286">
        <v>163359.01</v>
      </c>
      <c r="S54" s="286">
        <v>1317062.58</v>
      </c>
      <c r="U54" s="271">
        <v>367437.57</v>
      </c>
      <c r="X54" s="271">
        <v>106820</v>
      </c>
      <c r="Z54" s="272">
        <v>217960</v>
      </c>
      <c r="AC54" s="272">
        <v>30398.54</v>
      </c>
      <c r="AD54" s="272">
        <v>16493.740000000002</v>
      </c>
      <c r="AH54" s="101">
        <f t="shared" si="1"/>
        <v>960366.9</v>
      </c>
      <c r="AI54" s="37">
        <f t="shared" si="2"/>
        <v>0</v>
      </c>
      <c r="AJ54" s="26">
        <f t="shared" si="3"/>
        <v>960366.9</v>
      </c>
      <c r="AK54" s="17">
        <f t="shared" si="4"/>
        <v>474257.57</v>
      </c>
      <c r="AL54" s="19">
        <f t="shared" si="5"/>
        <v>264852.28000000003</v>
      </c>
      <c r="AM54" s="32">
        <f t="shared" si="6"/>
        <v>209405.28999999998</v>
      </c>
    </row>
    <row r="55" spans="1:39" x14ac:dyDescent="0.2">
      <c r="A55" s="1" t="s">
        <v>471</v>
      </c>
      <c r="B55" s="1" t="s">
        <v>472</v>
      </c>
      <c r="C55" s="90">
        <v>3448</v>
      </c>
      <c r="D55" s="91" t="s">
        <v>1134</v>
      </c>
      <c r="E55" s="286" t="s">
        <v>2069</v>
      </c>
      <c r="F55" s="270">
        <v>356129.2</v>
      </c>
      <c r="G55" s="270">
        <v>0</v>
      </c>
      <c r="H55" s="270">
        <v>54130.06</v>
      </c>
      <c r="I55" s="286">
        <v>100014.34</v>
      </c>
      <c r="J55" s="286">
        <v>262181.5</v>
      </c>
      <c r="S55" s="286">
        <v>2202516.2599999998</v>
      </c>
      <c r="U55" s="271">
        <v>377612.94</v>
      </c>
      <c r="X55" s="271">
        <v>56380</v>
      </c>
      <c r="Z55" s="272">
        <v>194076</v>
      </c>
      <c r="AC55" s="272">
        <v>32351.14</v>
      </c>
      <c r="AD55" s="272">
        <v>23577.42</v>
      </c>
      <c r="AH55" s="101">
        <f t="shared" si="1"/>
        <v>410259.26</v>
      </c>
      <c r="AI55" s="37">
        <f t="shared" si="2"/>
        <v>0</v>
      </c>
      <c r="AJ55" s="26">
        <f t="shared" si="3"/>
        <v>410259.26</v>
      </c>
      <c r="AK55" s="17">
        <f t="shared" si="4"/>
        <v>433992.94</v>
      </c>
      <c r="AL55" s="19">
        <f t="shared" si="5"/>
        <v>250004.56</v>
      </c>
      <c r="AM55" s="32">
        <f t="shared" si="6"/>
        <v>183988.38</v>
      </c>
    </row>
    <row r="56" spans="1:39" x14ac:dyDescent="0.2">
      <c r="A56" s="1" t="s">
        <v>471</v>
      </c>
      <c r="B56" s="1" t="s">
        <v>472</v>
      </c>
      <c r="C56" s="90">
        <v>3561</v>
      </c>
      <c r="D56" s="91" t="s">
        <v>1135</v>
      </c>
      <c r="E56" s="286" t="s">
        <v>2193</v>
      </c>
      <c r="F56" s="270">
        <v>787508.36</v>
      </c>
      <c r="G56" s="270">
        <v>0</v>
      </c>
      <c r="H56" s="270">
        <v>34760.559999999998</v>
      </c>
      <c r="I56" s="286">
        <v>357370.67</v>
      </c>
      <c r="J56" s="286">
        <v>141460.04</v>
      </c>
      <c r="S56" s="286">
        <v>2224684.62</v>
      </c>
      <c r="U56" s="271">
        <v>383030.09</v>
      </c>
      <c r="X56" s="271">
        <v>35990</v>
      </c>
      <c r="Z56" s="272">
        <v>188610</v>
      </c>
      <c r="AC56" s="272">
        <v>50839.88</v>
      </c>
      <c r="AD56" s="272">
        <v>16167.29</v>
      </c>
      <c r="AH56" s="101">
        <f t="shared" si="1"/>
        <v>822268.91999999993</v>
      </c>
      <c r="AI56" s="37">
        <f t="shared" si="2"/>
        <v>0</v>
      </c>
      <c r="AJ56" s="26">
        <f t="shared" si="3"/>
        <v>822268.91999999993</v>
      </c>
      <c r="AK56" s="17">
        <f t="shared" si="4"/>
        <v>419020.09</v>
      </c>
      <c r="AL56" s="19">
        <f t="shared" si="5"/>
        <v>255617.17</v>
      </c>
      <c r="AM56" s="32">
        <f t="shared" si="6"/>
        <v>163402.92000000001</v>
      </c>
    </row>
    <row r="57" spans="1:39" x14ac:dyDescent="0.2">
      <c r="A57" s="1" t="s">
        <v>474</v>
      </c>
      <c r="B57" s="1" t="s">
        <v>476</v>
      </c>
      <c r="C57" s="90">
        <v>5366</v>
      </c>
      <c r="D57" s="91" t="s">
        <v>1136</v>
      </c>
      <c r="E57" s="286" t="s">
        <v>2070</v>
      </c>
      <c r="F57" s="270">
        <v>388490.28</v>
      </c>
      <c r="G57" s="270">
        <v>10040</v>
      </c>
      <c r="H57" s="270">
        <v>44361.43</v>
      </c>
      <c r="I57" s="286">
        <v>20882</v>
      </c>
      <c r="J57" s="286">
        <v>205930.92</v>
      </c>
      <c r="O57" s="274">
        <v>333.8</v>
      </c>
      <c r="Q57" s="286">
        <v>-881517.69</v>
      </c>
      <c r="S57" s="286">
        <v>1546692.27</v>
      </c>
      <c r="U57" s="271">
        <v>129084.03</v>
      </c>
      <c r="X57" s="271">
        <v>141640</v>
      </c>
      <c r="Y57" s="271">
        <v>0</v>
      </c>
      <c r="Z57" s="272">
        <v>224273</v>
      </c>
      <c r="AC57" s="272">
        <v>23543.71</v>
      </c>
      <c r="AD57" s="272">
        <v>11257.07</v>
      </c>
      <c r="AH57" s="101">
        <f t="shared" si="1"/>
        <v>442891.71</v>
      </c>
      <c r="AI57" s="37">
        <f t="shared" si="2"/>
        <v>333.8</v>
      </c>
      <c r="AJ57" s="26">
        <f t="shared" si="3"/>
        <v>442557.91000000003</v>
      </c>
      <c r="AK57" s="17">
        <f t="shared" si="4"/>
        <v>270724.03000000003</v>
      </c>
      <c r="AL57" s="19">
        <f t="shared" si="5"/>
        <v>259073.78</v>
      </c>
      <c r="AM57" s="32">
        <f t="shared" si="6"/>
        <v>11650.250000000029</v>
      </c>
    </row>
    <row r="58" spans="1:39" x14ac:dyDescent="0.2">
      <c r="A58" s="1" t="s">
        <v>474</v>
      </c>
      <c r="B58" s="1" t="s">
        <v>476</v>
      </c>
      <c r="C58" s="90">
        <v>5331</v>
      </c>
      <c r="D58" s="91" t="s">
        <v>1137</v>
      </c>
      <c r="E58" s="286" t="s">
        <v>2071</v>
      </c>
      <c r="F58" s="270">
        <v>404317.87</v>
      </c>
      <c r="H58" s="270">
        <v>28327.23</v>
      </c>
      <c r="I58" s="286">
        <v>1389428.05</v>
      </c>
      <c r="J58" s="286">
        <v>382084.74</v>
      </c>
      <c r="K58" s="274">
        <v>1408.23</v>
      </c>
      <c r="L58" s="274">
        <v>17400</v>
      </c>
      <c r="N58" s="274">
        <v>0</v>
      </c>
      <c r="O58" s="274">
        <v>45.14</v>
      </c>
      <c r="Q58" s="286">
        <v>1636221.74</v>
      </c>
      <c r="R58" s="286">
        <v>253822.7</v>
      </c>
      <c r="S58" s="286">
        <v>305399.93</v>
      </c>
      <c r="U58" s="271">
        <v>165420.71</v>
      </c>
      <c r="X58" s="271">
        <v>128570</v>
      </c>
      <c r="Z58" s="272">
        <v>224285</v>
      </c>
      <c r="AC58" s="272">
        <v>73757.240000000005</v>
      </c>
      <c r="AD58" s="272">
        <v>6088.32</v>
      </c>
      <c r="AH58" s="101">
        <f t="shared" si="1"/>
        <v>432645.1</v>
      </c>
      <c r="AI58" s="37">
        <f t="shared" si="2"/>
        <v>18853.37</v>
      </c>
      <c r="AJ58" s="26">
        <f t="shared" si="3"/>
        <v>413791.73</v>
      </c>
      <c r="AK58" s="17">
        <f t="shared" si="4"/>
        <v>293990.70999999996</v>
      </c>
      <c r="AL58" s="19">
        <f t="shared" si="5"/>
        <v>304130.56</v>
      </c>
      <c r="AM58" s="32">
        <f t="shared" si="6"/>
        <v>-10139.850000000035</v>
      </c>
    </row>
    <row r="59" spans="1:39" x14ac:dyDescent="0.2">
      <c r="A59" s="1" t="s">
        <v>474</v>
      </c>
      <c r="B59" s="1" t="s">
        <v>476</v>
      </c>
      <c r="C59" s="90">
        <v>5099</v>
      </c>
      <c r="D59" s="91" t="s">
        <v>1138</v>
      </c>
      <c r="E59" s="286" t="s">
        <v>2072</v>
      </c>
      <c r="F59" s="270">
        <v>543294.77</v>
      </c>
      <c r="G59" s="270">
        <v>6840</v>
      </c>
      <c r="H59" s="270">
        <v>98010.75</v>
      </c>
      <c r="I59" s="286">
        <v>184769.88</v>
      </c>
      <c r="J59" s="286">
        <v>364165.82</v>
      </c>
      <c r="O59" s="274">
        <v>51.86</v>
      </c>
      <c r="Q59" s="286">
        <v>-517528.59</v>
      </c>
      <c r="R59" s="286">
        <v>88840.14</v>
      </c>
      <c r="S59" s="286">
        <v>1630025.76</v>
      </c>
      <c r="U59" s="271">
        <v>120460.76</v>
      </c>
      <c r="X59" s="271">
        <v>107580</v>
      </c>
      <c r="Y59" s="271">
        <v>0</v>
      </c>
      <c r="Z59" s="272">
        <v>163049</v>
      </c>
      <c r="AC59" s="272">
        <v>42206.19</v>
      </c>
      <c r="AD59" s="272">
        <v>21301.52</v>
      </c>
      <c r="AH59" s="101">
        <f t="shared" si="1"/>
        <v>648145.52</v>
      </c>
      <c r="AI59" s="37">
        <f t="shared" si="2"/>
        <v>51.86</v>
      </c>
      <c r="AJ59" s="26">
        <f t="shared" si="3"/>
        <v>648093.66</v>
      </c>
      <c r="AK59" s="17">
        <f t="shared" si="4"/>
        <v>228040.76</v>
      </c>
      <c r="AL59" s="19">
        <f t="shared" si="5"/>
        <v>226556.71</v>
      </c>
      <c r="AM59" s="32">
        <f t="shared" si="6"/>
        <v>1484.0500000000175</v>
      </c>
    </row>
    <row r="60" spans="1:39" x14ac:dyDescent="0.2">
      <c r="A60" s="1" t="s">
        <v>474</v>
      </c>
      <c r="B60" s="1" t="s">
        <v>476</v>
      </c>
      <c r="C60" s="90">
        <v>3004</v>
      </c>
      <c r="D60" s="91" t="s">
        <v>1139</v>
      </c>
      <c r="E60" s="286" t="s">
        <v>2073</v>
      </c>
      <c r="F60" s="270">
        <v>143654.17000000001</v>
      </c>
      <c r="G60" s="270">
        <v>51288.26</v>
      </c>
      <c r="H60" s="270">
        <v>45419.95</v>
      </c>
      <c r="I60" s="286">
        <v>602010.06999999995</v>
      </c>
      <c r="J60" s="286">
        <v>484748.18</v>
      </c>
      <c r="N60" s="274">
        <v>0</v>
      </c>
      <c r="Q60" s="286">
        <v>-1188221.6599999999</v>
      </c>
      <c r="R60" s="286">
        <v>46459.29</v>
      </c>
      <c r="S60" s="286">
        <v>2454167.9500000002</v>
      </c>
      <c r="U60" s="271">
        <v>123764.21</v>
      </c>
      <c r="X60" s="271">
        <v>23860</v>
      </c>
      <c r="Y60" s="271">
        <v>0</v>
      </c>
      <c r="Z60" s="272">
        <v>79112</v>
      </c>
      <c r="AC60" s="272">
        <v>37165.449999999997</v>
      </c>
      <c r="AD60" s="272">
        <v>10995.71</v>
      </c>
      <c r="AH60" s="101">
        <f t="shared" si="1"/>
        <v>240362.38</v>
      </c>
      <c r="AI60" s="37">
        <f t="shared" si="2"/>
        <v>0</v>
      </c>
      <c r="AJ60" s="26">
        <f t="shared" si="3"/>
        <v>240362.38</v>
      </c>
      <c r="AK60" s="17">
        <f t="shared" si="4"/>
        <v>147624.21000000002</v>
      </c>
      <c r="AL60" s="19">
        <f t="shared" si="5"/>
        <v>127273.16</v>
      </c>
      <c r="AM60" s="32">
        <f t="shared" si="6"/>
        <v>20351.050000000017</v>
      </c>
    </row>
    <row r="61" spans="1:39" x14ac:dyDescent="0.2">
      <c r="A61" s="1" t="s">
        <v>474</v>
      </c>
      <c r="B61" s="1" t="s">
        <v>476</v>
      </c>
      <c r="C61" s="90">
        <v>2532</v>
      </c>
      <c r="D61" s="91" t="s">
        <v>1140</v>
      </c>
      <c r="E61" s="286" t="s">
        <v>2074</v>
      </c>
      <c r="F61" s="270">
        <v>106617.44</v>
      </c>
      <c r="G61" s="270">
        <v>34281.82</v>
      </c>
      <c r="H61" s="270">
        <v>48237.08</v>
      </c>
      <c r="I61" s="286">
        <v>778127.86</v>
      </c>
      <c r="J61" s="286">
        <v>264287.64</v>
      </c>
      <c r="K61" s="274">
        <v>7500</v>
      </c>
      <c r="O61" s="274">
        <v>1199.8399999999999</v>
      </c>
      <c r="Q61" s="286">
        <v>-214357.81</v>
      </c>
      <c r="R61" s="286">
        <v>3448</v>
      </c>
      <c r="S61" s="286">
        <v>1419953.5</v>
      </c>
      <c r="U61" s="271">
        <v>94665.89</v>
      </c>
      <c r="X61" s="271">
        <v>88640</v>
      </c>
      <c r="Y61" s="271">
        <v>0</v>
      </c>
      <c r="Z61" s="272">
        <v>131741</v>
      </c>
      <c r="AB61" s="272">
        <v>4104</v>
      </c>
      <c r="AC61" s="272">
        <v>25369.13</v>
      </c>
      <c r="AD61" s="272">
        <v>3745.45</v>
      </c>
      <c r="AH61" s="101">
        <f t="shared" si="1"/>
        <v>189136.34000000003</v>
      </c>
      <c r="AI61" s="37">
        <f t="shared" si="2"/>
        <v>8699.84</v>
      </c>
      <c r="AJ61" s="26">
        <f t="shared" si="3"/>
        <v>180436.50000000003</v>
      </c>
      <c r="AK61" s="17">
        <f t="shared" si="4"/>
        <v>183305.89</v>
      </c>
      <c r="AL61" s="19">
        <f t="shared" si="5"/>
        <v>164959.58000000002</v>
      </c>
      <c r="AM61" s="32">
        <f t="shared" si="6"/>
        <v>18346.309999999998</v>
      </c>
    </row>
    <row r="62" spans="1:39" x14ac:dyDescent="0.2">
      <c r="A62" s="1" t="s">
        <v>474</v>
      </c>
      <c r="B62" s="1" t="s">
        <v>476</v>
      </c>
      <c r="C62" s="90">
        <v>1966</v>
      </c>
      <c r="D62" s="91" t="s">
        <v>1141</v>
      </c>
      <c r="E62" s="286" t="s">
        <v>2075</v>
      </c>
      <c r="F62" s="270">
        <v>165605.19</v>
      </c>
      <c r="H62" s="270">
        <v>32171.87</v>
      </c>
      <c r="I62" s="286">
        <v>441365.7</v>
      </c>
      <c r="J62" s="286">
        <v>191036.53</v>
      </c>
      <c r="O62" s="274">
        <v>0</v>
      </c>
      <c r="Q62" s="286">
        <v>-1233222.4099999999</v>
      </c>
      <c r="R62" s="286">
        <v>71461.119999999995</v>
      </c>
      <c r="S62" s="286">
        <v>1982389.67</v>
      </c>
      <c r="U62" s="271">
        <v>83169.52</v>
      </c>
      <c r="X62" s="271">
        <v>111840</v>
      </c>
      <c r="Y62" s="271">
        <v>0</v>
      </c>
      <c r="Z62" s="272">
        <v>146581</v>
      </c>
      <c r="AC62" s="272">
        <v>27744.6</v>
      </c>
      <c r="AD62" s="272">
        <v>7475.01</v>
      </c>
      <c r="AH62" s="101">
        <f t="shared" si="1"/>
        <v>197777.06</v>
      </c>
      <c r="AI62" s="37">
        <f t="shared" si="2"/>
        <v>0</v>
      </c>
      <c r="AJ62" s="26">
        <f t="shared" si="3"/>
        <v>197777.06</v>
      </c>
      <c r="AK62" s="17">
        <f t="shared" si="4"/>
        <v>195009.52000000002</v>
      </c>
      <c r="AL62" s="19">
        <f t="shared" si="5"/>
        <v>181800.61000000002</v>
      </c>
      <c r="AM62" s="32">
        <f t="shared" si="6"/>
        <v>13208.910000000003</v>
      </c>
    </row>
    <row r="63" spans="1:39" x14ac:dyDescent="0.2">
      <c r="A63" s="1" t="s">
        <v>474</v>
      </c>
      <c r="B63" s="1" t="s">
        <v>476</v>
      </c>
      <c r="C63" s="90">
        <v>1289</v>
      </c>
      <c r="D63" s="91" t="s">
        <v>1142</v>
      </c>
      <c r="E63" s="286" t="s">
        <v>2076</v>
      </c>
      <c r="F63" s="270">
        <v>626307.68000000005</v>
      </c>
      <c r="G63" s="270">
        <v>19511</v>
      </c>
      <c r="H63" s="270">
        <v>94260.82</v>
      </c>
      <c r="I63" s="286">
        <v>553080.9</v>
      </c>
      <c r="J63" s="286">
        <v>131177.03</v>
      </c>
      <c r="O63" s="274">
        <v>0</v>
      </c>
      <c r="Q63" s="286">
        <v>-100608.5</v>
      </c>
      <c r="R63" s="286">
        <v>55254.65</v>
      </c>
      <c r="S63" s="286">
        <v>1478254.91</v>
      </c>
      <c r="U63" s="271">
        <v>101249.61</v>
      </c>
      <c r="X63" s="271">
        <v>116060</v>
      </c>
      <c r="Y63" s="271">
        <v>0</v>
      </c>
      <c r="Z63" s="272">
        <v>152796</v>
      </c>
      <c r="AC63" s="272">
        <v>59134.23</v>
      </c>
      <c r="AD63" s="272">
        <v>10175.01</v>
      </c>
      <c r="AH63" s="101">
        <f t="shared" si="1"/>
        <v>740079.5</v>
      </c>
      <c r="AI63" s="37">
        <f t="shared" si="2"/>
        <v>0</v>
      </c>
      <c r="AJ63" s="26">
        <f t="shared" si="3"/>
        <v>740079.5</v>
      </c>
      <c r="AK63" s="17">
        <f t="shared" si="4"/>
        <v>217309.61</v>
      </c>
      <c r="AL63" s="19">
        <f t="shared" si="5"/>
        <v>222105.24000000002</v>
      </c>
      <c r="AM63" s="32">
        <f t="shared" si="6"/>
        <v>-4795.6300000000338</v>
      </c>
    </row>
    <row r="64" spans="1:39" x14ac:dyDescent="0.2">
      <c r="A64" s="1" t="s">
        <v>474</v>
      </c>
      <c r="B64" s="1" t="s">
        <v>476</v>
      </c>
      <c r="C64" s="90">
        <v>2633</v>
      </c>
      <c r="D64" s="91" t="s">
        <v>1143</v>
      </c>
      <c r="E64" s="286" t="s">
        <v>2077</v>
      </c>
      <c r="F64" s="270">
        <v>235184.85</v>
      </c>
      <c r="H64" s="270">
        <v>41518.54</v>
      </c>
      <c r="I64" s="286">
        <v>202168</v>
      </c>
      <c r="J64" s="286">
        <v>279731.52</v>
      </c>
      <c r="Q64" s="286">
        <v>320546.14</v>
      </c>
      <c r="S64" s="286">
        <v>424358.77</v>
      </c>
      <c r="U64" s="271">
        <v>105946.94</v>
      </c>
      <c r="X64" s="271">
        <v>97080</v>
      </c>
      <c r="Y64" s="271">
        <v>0</v>
      </c>
      <c r="Z64" s="272">
        <v>145348.5</v>
      </c>
      <c r="AC64" s="272">
        <v>36385.22</v>
      </c>
      <c r="AD64" s="272">
        <v>2512.2199999999998</v>
      </c>
      <c r="AH64" s="101">
        <f t="shared" si="1"/>
        <v>276703.39</v>
      </c>
      <c r="AI64" s="37">
        <f t="shared" si="2"/>
        <v>0</v>
      </c>
      <c r="AJ64" s="26">
        <f t="shared" si="3"/>
        <v>276703.39</v>
      </c>
      <c r="AK64" s="17">
        <f t="shared" si="4"/>
        <v>203026.94</v>
      </c>
      <c r="AL64" s="19">
        <f t="shared" si="5"/>
        <v>184245.94</v>
      </c>
      <c r="AM64" s="32">
        <f t="shared" si="6"/>
        <v>18781</v>
      </c>
    </row>
    <row r="65" spans="1:39" x14ac:dyDescent="0.2">
      <c r="A65" s="1" t="s">
        <v>474</v>
      </c>
      <c r="B65" s="1" t="s">
        <v>476</v>
      </c>
      <c r="C65" s="90">
        <v>3093</v>
      </c>
      <c r="D65" s="91" t="s">
        <v>1144</v>
      </c>
      <c r="E65" s="286" t="s">
        <v>2078</v>
      </c>
      <c r="F65" s="270">
        <v>198871.03</v>
      </c>
      <c r="H65" s="270">
        <v>33758.58</v>
      </c>
      <c r="I65" s="286">
        <v>1240514.04</v>
      </c>
      <c r="J65" s="286">
        <v>74728.38</v>
      </c>
      <c r="O65" s="274">
        <v>0</v>
      </c>
      <c r="R65" s="286">
        <v>1078639.76</v>
      </c>
      <c r="S65" s="286">
        <v>457634.96</v>
      </c>
      <c r="U65" s="271">
        <v>87727.63</v>
      </c>
      <c r="X65" s="271">
        <v>110220</v>
      </c>
      <c r="Y65" s="271">
        <v>0</v>
      </c>
      <c r="Z65" s="272">
        <v>142928</v>
      </c>
      <c r="AC65" s="272">
        <v>34168.980000000003</v>
      </c>
      <c r="AD65" s="272">
        <v>2419.34</v>
      </c>
      <c r="AH65" s="101">
        <f t="shared" si="1"/>
        <v>232629.61</v>
      </c>
      <c r="AI65" s="37">
        <f t="shared" si="2"/>
        <v>0</v>
      </c>
      <c r="AJ65" s="26">
        <f t="shared" si="3"/>
        <v>232629.61</v>
      </c>
      <c r="AK65" s="17">
        <f t="shared" si="4"/>
        <v>197947.63</v>
      </c>
      <c r="AL65" s="19">
        <f t="shared" si="5"/>
        <v>179516.32</v>
      </c>
      <c r="AM65" s="32">
        <f t="shared" si="6"/>
        <v>18431.309999999998</v>
      </c>
    </row>
    <row r="66" spans="1:39" x14ac:dyDescent="0.2">
      <c r="A66" s="1" t="s">
        <v>474</v>
      </c>
      <c r="B66" s="1" t="s">
        <v>476</v>
      </c>
      <c r="C66" s="90">
        <v>5106</v>
      </c>
      <c r="D66" s="91" t="s">
        <v>1145</v>
      </c>
      <c r="E66" s="286" t="s">
        <v>2079</v>
      </c>
      <c r="F66" s="270">
        <v>357510.09</v>
      </c>
      <c r="G66" s="270">
        <v>22742</v>
      </c>
      <c r="H66" s="270">
        <v>60497.59</v>
      </c>
      <c r="I66" s="286">
        <v>29751.14</v>
      </c>
      <c r="J66" s="286">
        <v>289281.96999999997</v>
      </c>
      <c r="O66" s="274">
        <v>259.41000000000003</v>
      </c>
      <c r="Q66" s="286">
        <v>-444996.86</v>
      </c>
      <c r="R66" s="286">
        <v>183</v>
      </c>
      <c r="S66" s="286">
        <v>1208029.25</v>
      </c>
      <c r="U66" s="271">
        <v>117246.72</v>
      </c>
      <c r="X66" s="271">
        <v>156200</v>
      </c>
      <c r="Y66" s="271">
        <v>0</v>
      </c>
      <c r="Z66" s="272">
        <v>220894</v>
      </c>
      <c r="AC66" s="272">
        <v>42599.839999999997</v>
      </c>
      <c r="AD66" s="272">
        <v>6932.89</v>
      </c>
      <c r="AH66" s="101">
        <f t="shared" si="1"/>
        <v>440749.68000000005</v>
      </c>
      <c r="AI66" s="37">
        <f t="shared" si="2"/>
        <v>259.41000000000003</v>
      </c>
      <c r="AJ66" s="26">
        <f t="shared" si="3"/>
        <v>440490.27000000008</v>
      </c>
      <c r="AK66" s="17">
        <f t="shared" si="4"/>
        <v>273446.71999999997</v>
      </c>
      <c r="AL66" s="19">
        <f t="shared" si="5"/>
        <v>270426.73</v>
      </c>
      <c r="AM66" s="32">
        <f t="shared" si="6"/>
        <v>3019.9899999999907</v>
      </c>
    </row>
    <row r="67" spans="1:39" x14ac:dyDescent="0.2">
      <c r="A67" s="1" t="s">
        <v>474</v>
      </c>
      <c r="B67" s="1" t="s">
        <v>476</v>
      </c>
      <c r="C67" s="90">
        <v>4454</v>
      </c>
      <c r="D67" s="91" t="s">
        <v>1146</v>
      </c>
      <c r="E67" s="286" t="s">
        <v>2080</v>
      </c>
      <c r="F67" s="270">
        <v>565253.49</v>
      </c>
      <c r="G67" s="270">
        <v>14181.53</v>
      </c>
      <c r="H67" s="270">
        <v>64075.13</v>
      </c>
      <c r="I67" s="286">
        <v>509682.12</v>
      </c>
      <c r="J67" s="286">
        <v>300582.96000000002</v>
      </c>
      <c r="K67" s="274">
        <v>7200</v>
      </c>
      <c r="N67" s="274">
        <v>0</v>
      </c>
      <c r="O67" s="274">
        <v>323</v>
      </c>
      <c r="Q67" s="286">
        <v>-825356.04</v>
      </c>
      <c r="R67" s="286">
        <v>-62986.43</v>
      </c>
      <c r="S67" s="286">
        <v>2340789.7799999998</v>
      </c>
      <c r="U67" s="271">
        <v>110367.52</v>
      </c>
      <c r="X67" s="271">
        <v>98080</v>
      </c>
      <c r="Y67" s="271">
        <v>0</v>
      </c>
      <c r="Z67" s="272">
        <v>156030</v>
      </c>
      <c r="AC67" s="272">
        <v>43636.66</v>
      </c>
      <c r="AD67" s="272">
        <v>12152.94</v>
      </c>
      <c r="AH67" s="101">
        <f t="shared" si="1"/>
        <v>643510.15</v>
      </c>
      <c r="AI67" s="37">
        <f t="shared" si="2"/>
        <v>7523</v>
      </c>
      <c r="AJ67" s="26">
        <f t="shared" si="3"/>
        <v>635987.15</v>
      </c>
      <c r="AK67" s="17">
        <f t="shared" si="4"/>
        <v>208447.52000000002</v>
      </c>
      <c r="AL67" s="19">
        <f t="shared" si="5"/>
        <v>211819.6</v>
      </c>
      <c r="AM67" s="32">
        <f t="shared" si="6"/>
        <v>-3372.0799999999872</v>
      </c>
    </row>
    <row r="68" spans="1:39" x14ac:dyDescent="0.2">
      <c r="A68" s="1" t="s">
        <v>474</v>
      </c>
      <c r="B68" s="1" t="s">
        <v>476</v>
      </c>
      <c r="C68" s="90">
        <v>3718</v>
      </c>
      <c r="D68" s="91" t="s">
        <v>1147</v>
      </c>
      <c r="E68" s="286" t="s">
        <v>2081</v>
      </c>
      <c r="F68" s="270">
        <v>38620.78</v>
      </c>
      <c r="H68" s="270">
        <v>79530.84</v>
      </c>
      <c r="I68" s="286">
        <v>76045</v>
      </c>
      <c r="J68" s="286">
        <v>367276.82</v>
      </c>
      <c r="O68" s="274">
        <v>0</v>
      </c>
      <c r="Q68" s="286">
        <v>69402.100000000006</v>
      </c>
      <c r="S68" s="286">
        <v>489048.9</v>
      </c>
      <c r="U68" s="271">
        <v>122122.78</v>
      </c>
      <c r="X68" s="271">
        <v>981354</v>
      </c>
      <c r="Y68" s="271">
        <v>0</v>
      </c>
      <c r="Z68" s="272">
        <v>1038076</v>
      </c>
      <c r="AC68" s="272">
        <v>54759.62</v>
      </c>
      <c r="AD68" s="272">
        <v>5683.43</v>
      </c>
      <c r="AG68" s="272">
        <v>5000</v>
      </c>
      <c r="AH68" s="101">
        <f t="shared" si="1"/>
        <v>118151.62</v>
      </c>
      <c r="AI68" s="37">
        <f t="shared" si="2"/>
        <v>0</v>
      </c>
      <c r="AJ68" s="26">
        <f t="shared" si="3"/>
        <v>118151.62</v>
      </c>
      <c r="AK68" s="17">
        <f t="shared" si="4"/>
        <v>1103476.78</v>
      </c>
      <c r="AL68" s="19">
        <f t="shared" si="5"/>
        <v>1103519.05</v>
      </c>
      <c r="AM68" s="32">
        <f t="shared" si="6"/>
        <v>-42.270000000018626</v>
      </c>
    </row>
    <row r="69" spans="1:39" x14ac:dyDescent="0.2">
      <c r="A69" s="1" t="s">
        <v>474</v>
      </c>
      <c r="B69" s="1" t="s">
        <v>476</v>
      </c>
      <c r="C69" s="90">
        <v>3267</v>
      </c>
      <c r="D69" s="91" t="s">
        <v>1148</v>
      </c>
      <c r="E69" s="286" t="s">
        <v>2194</v>
      </c>
      <c r="F69" s="270">
        <v>190563.67</v>
      </c>
      <c r="H69" s="270">
        <v>53555.29</v>
      </c>
      <c r="I69" s="286">
        <v>1633896.74</v>
      </c>
      <c r="J69" s="286">
        <v>482398.5</v>
      </c>
      <c r="R69" s="286">
        <v>-47680.45</v>
      </c>
      <c r="S69" s="286">
        <v>2396007.25</v>
      </c>
      <c r="U69" s="271">
        <v>114937.07</v>
      </c>
      <c r="X69" s="271">
        <v>271180</v>
      </c>
      <c r="Y69" s="271">
        <v>0</v>
      </c>
      <c r="Z69" s="272">
        <v>319697</v>
      </c>
      <c r="AC69" s="272">
        <v>36361.81</v>
      </c>
      <c r="AD69" s="272">
        <v>12964.86</v>
      </c>
      <c r="AH69" s="101">
        <f t="shared" ref="AH69:AH132" si="7">SUM(F69:H69)</f>
        <v>244118.96000000002</v>
      </c>
      <c r="AI69" s="37">
        <f t="shared" ref="AI69:AI132" si="8">SUM(K69:O69)</f>
        <v>0</v>
      </c>
      <c r="AJ69" s="26">
        <f t="shared" ref="AJ69:AJ132" si="9">AH69-AI69</f>
        <v>244118.96000000002</v>
      </c>
      <c r="AK69" s="17">
        <f t="shared" ref="AK69:AK132" si="10">SUM(T69:Y69)</f>
        <v>386117.07</v>
      </c>
      <c r="AL69" s="19">
        <f t="shared" ref="AL69:AL132" si="11">SUM(Z69:AG69)</f>
        <v>369023.67</v>
      </c>
      <c r="AM69" s="32">
        <f t="shared" ref="AM69:AM132" si="12">AK69-AL69</f>
        <v>17093.400000000023</v>
      </c>
    </row>
    <row r="70" spans="1:39" s="58" customFormat="1" x14ac:dyDescent="0.2">
      <c r="A70" s="58" t="s">
        <v>474</v>
      </c>
      <c r="B70" s="58" t="s">
        <v>476</v>
      </c>
      <c r="C70" s="93">
        <v>2885</v>
      </c>
      <c r="D70" s="94" t="s">
        <v>1149</v>
      </c>
      <c r="E70" s="286" t="s">
        <v>2208</v>
      </c>
      <c r="F70" s="270">
        <v>316415.18</v>
      </c>
      <c r="G70" s="270"/>
      <c r="H70" s="270">
        <v>85137.46</v>
      </c>
      <c r="I70" s="286">
        <v>5166666.6399999997</v>
      </c>
      <c r="J70" s="286">
        <v>390105.53</v>
      </c>
      <c r="K70" s="274"/>
      <c r="L70" s="274"/>
      <c r="M70" s="274"/>
      <c r="N70" s="274"/>
      <c r="O70" s="274"/>
      <c r="P70" s="286"/>
      <c r="Q70" s="286">
        <v>-375795.99</v>
      </c>
      <c r="R70" s="286"/>
      <c r="S70" s="286">
        <v>6403982.4100000001</v>
      </c>
      <c r="T70" s="271"/>
      <c r="U70" s="271">
        <v>89792.81</v>
      </c>
      <c r="V70" s="271"/>
      <c r="W70" s="271"/>
      <c r="X70" s="271">
        <v>38550</v>
      </c>
      <c r="Y70" s="271">
        <v>0</v>
      </c>
      <c r="Z70" s="272">
        <v>79957</v>
      </c>
      <c r="AA70" s="272"/>
      <c r="AB70" s="272"/>
      <c r="AC70" s="272">
        <v>84758.87</v>
      </c>
      <c r="AD70" s="272">
        <v>29302.55</v>
      </c>
      <c r="AE70" s="272"/>
      <c r="AF70" s="272"/>
      <c r="AG70" s="272"/>
      <c r="AH70" s="101">
        <f t="shared" si="7"/>
        <v>401552.64000000001</v>
      </c>
      <c r="AI70" s="37">
        <f t="shared" si="8"/>
        <v>0</v>
      </c>
      <c r="AJ70" s="26">
        <f t="shared" si="9"/>
        <v>401552.64000000001</v>
      </c>
      <c r="AK70" s="17">
        <f t="shared" si="10"/>
        <v>128342.81</v>
      </c>
      <c r="AL70" s="19">
        <f t="shared" si="11"/>
        <v>194018.41999999998</v>
      </c>
      <c r="AM70" s="32">
        <f t="shared" si="12"/>
        <v>-65675.609999999986</v>
      </c>
    </row>
    <row r="71" spans="1:39" s="51" customFormat="1" x14ac:dyDescent="0.2">
      <c r="A71" s="51" t="s">
        <v>479</v>
      </c>
      <c r="B71" s="51" t="s">
        <v>480</v>
      </c>
      <c r="C71" s="90">
        <v>6036</v>
      </c>
      <c r="D71" s="91" t="s">
        <v>1150</v>
      </c>
      <c r="E71" s="286" t="s">
        <v>2082</v>
      </c>
      <c r="F71" s="270">
        <v>396213.28</v>
      </c>
      <c r="G71" s="270">
        <v>0</v>
      </c>
      <c r="H71" s="270">
        <v>86037.23</v>
      </c>
      <c r="I71" s="286">
        <v>835745.81</v>
      </c>
      <c r="J71" s="286">
        <v>5423.58</v>
      </c>
      <c r="K71" s="274"/>
      <c r="L71" s="274"/>
      <c r="M71" s="274"/>
      <c r="N71" s="274"/>
      <c r="O71" s="274">
        <v>0</v>
      </c>
      <c r="P71" s="286"/>
      <c r="Q71" s="286"/>
      <c r="R71" s="286">
        <v>-922940.79</v>
      </c>
      <c r="S71" s="286">
        <v>2227185.62</v>
      </c>
      <c r="T71" s="271"/>
      <c r="U71" s="271">
        <v>216804.07</v>
      </c>
      <c r="V71" s="271"/>
      <c r="W71" s="271"/>
      <c r="X71" s="271">
        <v>183140</v>
      </c>
      <c r="Y71" s="271"/>
      <c r="Z71" s="272">
        <v>315712.5</v>
      </c>
      <c r="AA71" s="272"/>
      <c r="AB71" s="272"/>
      <c r="AC71" s="272">
        <v>51533.65</v>
      </c>
      <c r="AD71" s="272">
        <v>10109.85</v>
      </c>
      <c r="AE71" s="272"/>
      <c r="AF71" s="272"/>
      <c r="AG71" s="272"/>
      <c r="AH71" s="101">
        <f t="shared" si="7"/>
        <v>482250.51</v>
      </c>
      <c r="AI71" s="37">
        <f t="shared" si="8"/>
        <v>0</v>
      </c>
      <c r="AJ71" s="26">
        <f t="shared" si="9"/>
        <v>482250.51</v>
      </c>
      <c r="AK71" s="17">
        <f t="shared" si="10"/>
        <v>399944.07</v>
      </c>
      <c r="AL71" s="19">
        <f t="shared" si="11"/>
        <v>377356</v>
      </c>
      <c r="AM71" s="32">
        <f t="shared" si="12"/>
        <v>22588.070000000007</v>
      </c>
    </row>
    <row r="72" spans="1:39" s="51" customFormat="1" x14ac:dyDescent="0.2">
      <c r="A72" s="51" t="s">
        <v>479</v>
      </c>
      <c r="B72" s="51" t="s">
        <v>480</v>
      </c>
      <c r="C72" s="90">
        <v>4053</v>
      </c>
      <c r="D72" s="91" t="s">
        <v>1151</v>
      </c>
      <c r="E72" s="286" t="s">
        <v>2083</v>
      </c>
      <c r="F72" s="270">
        <v>397965.55</v>
      </c>
      <c r="G72" s="270">
        <v>0</v>
      </c>
      <c r="H72" s="270">
        <v>309241.18</v>
      </c>
      <c r="I72" s="286">
        <v>347774.17</v>
      </c>
      <c r="J72" s="286">
        <v>34821.46</v>
      </c>
      <c r="K72" s="274"/>
      <c r="L72" s="274"/>
      <c r="M72" s="274"/>
      <c r="N72" s="274"/>
      <c r="O72" s="274">
        <v>3034.5</v>
      </c>
      <c r="P72" s="286"/>
      <c r="Q72" s="286"/>
      <c r="R72" s="286">
        <v>-2974721.41</v>
      </c>
      <c r="S72" s="286">
        <v>4014093.13</v>
      </c>
      <c r="T72" s="271"/>
      <c r="U72" s="271">
        <v>208363.23</v>
      </c>
      <c r="V72" s="271"/>
      <c r="W72" s="271"/>
      <c r="X72" s="271">
        <v>172570</v>
      </c>
      <c r="Y72" s="271"/>
      <c r="Z72" s="272">
        <v>286640.5</v>
      </c>
      <c r="AA72" s="272"/>
      <c r="AB72" s="272"/>
      <c r="AC72" s="272">
        <v>34909.75</v>
      </c>
      <c r="AD72" s="272">
        <v>7626.84</v>
      </c>
      <c r="AE72" s="272"/>
      <c r="AF72" s="272"/>
      <c r="AG72" s="272"/>
      <c r="AH72" s="101">
        <f t="shared" si="7"/>
        <v>707206.73</v>
      </c>
      <c r="AI72" s="37">
        <f t="shared" si="8"/>
        <v>3034.5</v>
      </c>
      <c r="AJ72" s="26">
        <f t="shared" si="9"/>
        <v>704172.23</v>
      </c>
      <c r="AK72" s="17">
        <f t="shared" si="10"/>
        <v>380933.23</v>
      </c>
      <c r="AL72" s="19">
        <f t="shared" si="11"/>
        <v>329177.09000000003</v>
      </c>
      <c r="AM72" s="32">
        <f t="shared" si="12"/>
        <v>51756.139999999956</v>
      </c>
    </row>
    <row r="73" spans="1:39" s="51" customFormat="1" x14ac:dyDescent="0.2">
      <c r="A73" s="51" t="s">
        <v>479</v>
      </c>
      <c r="B73" s="51" t="s">
        <v>480</v>
      </c>
      <c r="C73" s="90">
        <v>4847</v>
      </c>
      <c r="D73" s="91" t="s">
        <v>1152</v>
      </c>
      <c r="E73" s="286" t="s">
        <v>2084</v>
      </c>
      <c r="F73" s="270">
        <v>519057</v>
      </c>
      <c r="G73" s="270">
        <v>0</v>
      </c>
      <c r="H73" s="270">
        <v>224331.73</v>
      </c>
      <c r="I73" s="286">
        <v>52020.74</v>
      </c>
      <c r="J73" s="286">
        <v>130216.94</v>
      </c>
      <c r="K73" s="274"/>
      <c r="L73" s="274"/>
      <c r="M73" s="274"/>
      <c r="N73" s="274"/>
      <c r="O73" s="274">
        <v>953.74</v>
      </c>
      <c r="P73" s="286"/>
      <c r="Q73" s="286"/>
      <c r="R73" s="286">
        <v>-1119311.55</v>
      </c>
      <c r="S73" s="286">
        <v>2082417.38</v>
      </c>
      <c r="T73" s="271"/>
      <c r="U73" s="271">
        <v>209577.65</v>
      </c>
      <c r="V73" s="271"/>
      <c r="W73" s="271"/>
      <c r="X73" s="271">
        <v>180610</v>
      </c>
      <c r="Y73" s="271"/>
      <c r="Z73" s="272">
        <v>297702.5</v>
      </c>
      <c r="AA73" s="272"/>
      <c r="AB73" s="272"/>
      <c r="AC73" s="272">
        <v>118617.29</v>
      </c>
      <c r="AD73" s="272">
        <v>9382.02</v>
      </c>
      <c r="AE73" s="272"/>
      <c r="AF73" s="272"/>
      <c r="AG73" s="272"/>
      <c r="AH73" s="101">
        <f t="shared" si="7"/>
        <v>743388.73</v>
      </c>
      <c r="AI73" s="37">
        <f t="shared" si="8"/>
        <v>953.74</v>
      </c>
      <c r="AJ73" s="26">
        <f t="shared" si="9"/>
        <v>742434.99</v>
      </c>
      <c r="AK73" s="17">
        <f t="shared" si="10"/>
        <v>390187.65</v>
      </c>
      <c r="AL73" s="19">
        <f t="shared" si="11"/>
        <v>425701.81</v>
      </c>
      <c r="AM73" s="32">
        <f t="shared" si="12"/>
        <v>-35514.159999999974</v>
      </c>
    </row>
    <row r="74" spans="1:39" s="51" customFormat="1" x14ac:dyDescent="0.2">
      <c r="A74" s="51" t="s">
        <v>479</v>
      </c>
      <c r="B74" s="51" t="s">
        <v>480</v>
      </c>
      <c r="C74" s="90">
        <v>3826</v>
      </c>
      <c r="D74" s="91" t="s">
        <v>1153</v>
      </c>
      <c r="E74" s="286" t="s">
        <v>2085</v>
      </c>
      <c r="F74" s="270">
        <v>522083.59</v>
      </c>
      <c r="G74" s="270">
        <v>0</v>
      </c>
      <c r="H74" s="270">
        <v>76926.95</v>
      </c>
      <c r="I74" s="286">
        <v>4</v>
      </c>
      <c r="J74" s="286">
        <v>63893.29</v>
      </c>
      <c r="K74" s="274"/>
      <c r="L74" s="274"/>
      <c r="M74" s="274"/>
      <c r="N74" s="274"/>
      <c r="O74" s="274">
        <v>0</v>
      </c>
      <c r="P74" s="286"/>
      <c r="Q74" s="286"/>
      <c r="R74" s="286">
        <v>-1392456.84</v>
      </c>
      <c r="S74" s="286">
        <v>2028298.74</v>
      </c>
      <c r="T74" s="271"/>
      <c r="U74" s="271">
        <v>157399.06</v>
      </c>
      <c r="V74" s="271"/>
      <c r="W74" s="271"/>
      <c r="X74" s="271">
        <v>120420</v>
      </c>
      <c r="Y74" s="271"/>
      <c r="Z74" s="272">
        <v>215301.5</v>
      </c>
      <c r="AA74" s="272"/>
      <c r="AB74" s="272"/>
      <c r="AC74" s="272">
        <v>27861.1</v>
      </c>
      <c r="AD74" s="272">
        <v>2648.53</v>
      </c>
      <c r="AE74" s="272"/>
      <c r="AF74" s="272"/>
      <c r="AG74" s="272"/>
      <c r="AH74" s="101">
        <f t="shared" si="7"/>
        <v>599010.54</v>
      </c>
      <c r="AI74" s="37">
        <f t="shared" si="8"/>
        <v>0</v>
      </c>
      <c r="AJ74" s="26">
        <f t="shared" si="9"/>
        <v>599010.54</v>
      </c>
      <c r="AK74" s="17">
        <f t="shared" si="10"/>
        <v>277819.06</v>
      </c>
      <c r="AL74" s="19">
        <f t="shared" si="11"/>
        <v>245811.13</v>
      </c>
      <c r="AM74" s="32">
        <f t="shared" si="12"/>
        <v>32007.929999999993</v>
      </c>
    </row>
    <row r="75" spans="1:39" s="51" customFormat="1" x14ac:dyDescent="0.2">
      <c r="A75" s="51" t="s">
        <v>479</v>
      </c>
      <c r="B75" s="51" t="s">
        <v>480</v>
      </c>
      <c r="C75" s="90">
        <v>4181</v>
      </c>
      <c r="D75" s="91" t="s">
        <v>1154</v>
      </c>
      <c r="E75" s="286" t="s">
        <v>2086</v>
      </c>
      <c r="F75" s="270">
        <v>271366.74</v>
      </c>
      <c r="G75" s="270">
        <v>0</v>
      </c>
      <c r="H75" s="270">
        <v>173527.24</v>
      </c>
      <c r="I75" s="286">
        <v>1643.29</v>
      </c>
      <c r="J75" s="286">
        <v>63158.23</v>
      </c>
      <c r="K75" s="274"/>
      <c r="L75" s="274"/>
      <c r="M75" s="274"/>
      <c r="N75" s="274"/>
      <c r="O75" s="274">
        <v>0</v>
      </c>
      <c r="P75" s="286"/>
      <c r="Q75" s="286"/>
      <c r="R75" s="286">
        <v>-2121375.52</v>
      </c>
      <c r="S75" s="286">
        <v>2569886.96</v>
      </c>
      <c r="T75" s="271"/>
      <c r="U75" s="271">
        <v>192293.46</v>
      </c>
      <c r="V75" s="271"/>
      <c r="W75" s="271"/>
      <c r="X75" s="271">
        <v>161870</v>
      </c>
      <c r="Y75" s="271"/>
      <c r="Z75" s="272">
        <v>266552.5</v>
      </c>
      <c r="AA75" s="272"/>
      <c r="AB75" s="272"/>
      <c r="AC75" s="272">
        <v>16634.41</v>
      </c>
      <c r="AD75" s="272">
        <v>7128.49</v>
      </c>
      <c r="AE75" s="272"/>
      <c r="AF75" s="272"/>
      <c r="AG75" s="272"/>
      <c r="AH75" s="101">
        <f t="shared" si="7"/>
        <v>444893.98</v>
      </c>
      <c r="AI75" s="37">
        <f t="shared" si="8"/>
        <v>0</v>
      </c>
      <c r="AJ75" s="26">
        <f t="shared" si="9"/>
        <v>444893.98</v>
      </c>
      <c r="AK75" s="17">
        <f t="shared" si="10"/>
        <v>354163.45999999996</v>
      </c>
      <c r="AL75" s="19">
        <f t="shared" si="11"/>
        <v>290315.39999999997</v>
      </c>
      <c r="AM75" s="32">
        <f t="shared" si="12"/>
        <v>63848.06</v>
      </c>
    </row>
    <row r="76" spans="1:39" s="51" customFormat="1" x14ac:dyDescent="0.2">
      <c r="A76" s="51" t="s">
        <v>479</v>
      </c>
      <c r="B76" s="51" t="s">
        <v>480</v>
      </c>
      <c r="C76" s="90">
        <v>2002</v>
      </c>
      <c r="D76" s="91" t="s">
        <v>1155</v>
      </c>
      <c r="E76" s="286" t="s">
        <v>2087</v>
      </c>
      <c r="F76" s="270">
        <v>474365.22</v>
      </c>
      <c r="G76" s="270">
        <v>0</v>
      </c>
      <c r="H76" s="270">
        <v>45703.91</v>
      </c>
      <c r="I76" s="286">
        <v>32656.76</v>
      </c>
      <c r="J76" s="286">
        <v>-21845.23</v>
      </c>
      <c r="K76" s="274"/>
      <c r="L76" s="274"/>
      <c r="M76" s="274"/>
      <c r="N76" s="274"/>
      <c r="O76" s="274">
        <v>0</v>
      </c>
      <c r="P76" s="286"/>
      <c r="Q76" s="286"/>
      <c r="R76" s="286">
        <v>-907517.68</v>
      </c>
      <c r="S76" s="286">
        <v>1423307.83</v>
      </c>
      <c r="T76" s="271">
        <v>944.03</v>
      </c>
      <c r="U76" s="271">
        <v>136485.78</v>
      </c>
      <c r="V76" s="271"/>
      <c r="W76" s="271"/>
      <c r="X76" s="271">
        <v>161380</v>
      </c>
      <c r="Y76" s="271"/>
      <c r="Z76" s="272">
        <v>236825.5</v>
      </c>
      <c r="AA76" s="272"/>
      <c r="AB76" s="272"/>
      <c r="AC76" s="272">
        <v>32896.86</v>
      </c>
      <c r="AD76" s="272">
        <v>9942.94</v>
      </c>
      <c r="AE76" s="272"/>
      <c r="AF76" s="272"/>
      <c r="AG76" s="272"/>
      <c r="AH76" s="101">
        <f t="shared" si="7"/>
        <v>520069.13</v>
      </c>
      <c r="AI76" s="37">
        <f t="shared" si="8"/>
        <v>0</v>
      </c>
      <c r="AJ76" s="26">
        <f t="shared" si="9"/>
        <v>520069.13</v>
      </c>
      <c r="AK76" s="17">
        <f t="shared" si="10"/>
        <v>298809.81</v>
      </c>
      <c r="AL76" s="19">
        <f t="shared" si="11"/>
        <v>279665.3</v>
      </c>
      <c r="AM76" s="32">
        <f t="shared" si="12"/>
        <v>19144.510000000009</v>
      </c>
    </row>
    <row r="77" spans="1:39" s="51" customFormat="1" x14ac:dyDescent="0.2">
      <c r="A77" s="51" t="s">
        <v>479</v>
      </c>
      <c r="B77" s="51" t="s">
        <v>480</v>
      </c>
      <c r="C77" s="90">
        <v>1933</v>
      </c>
      <c r="D77" s="91" t="s">
        <v>1156</v>
      </c>
      <c r="E77" s="286" t="s">
        <v>2195</v>
      </c>
      <c r="F77" s="270">
        <v>63427.3</v>
      </c>
      <c r="G77" s="270">
        <v>0</v>
      </c>
      <c r="H77" s="270">
        <v>249042.53</v>
      </c>
      <c r="I77" s="286">
        <v>63763.839999999997</v>
      </c>
      <c r="J77" s="286">
        <v>21897.8</v>
      </c>
      <c r="K77" s="274"/>
      <c r="L77" s="274"/>
      <c r="M77" s="274"/>
      <c r="N77" s="274"/>
      <c r="O77" s="274">
        <v>300</v>
      </c>
      <c r="P77" s="286"/>
      <c r="Q77" s="286"/>
      <c r="R77" s="286">
        <v>-1650823.97</v>
      </c>
      <c r="S77" s="286">
        <v>2051654.89</v>
      </c>
      <c r="T77" s="271"/>
      <c r="U77" s="271">
        <v>175139.31</v>
      </c>
      <c r="V77" s="271"/>
      <c r="W77" s="271"/>
      <c r="X77" s="271">
        <v>142400</v>
      </c>
      <c r="Y77" s="271"/>
      <c r="Z77" s="272">
        <v>201852.5</v>
      </c>
      <c r="AA77" s="272"/>
      <c r="AB77" s="272"/>
      <c r="AC77" s="272">
        <v>102312.26</v>
      </c>
      <c r="AD77" s="272">
        <v>14167</v>
      </c>
      <c r="AE77" s="272"/>
      <c r="AF77" s="272"/>
      <c r="AG77" s="272"/>
      <c r="AH77" s="101">
        <f t="shared" si="7"/>
        <v>312469.83</v>
      </c>
      <c r="AI77" s="37">
        <f t="shared" si="8"/>
        <v>300</v>
      </c>
      <c r="AJ77" s="26">
        <f t="shared" si="9"/>
        <v>312169.83</v>
      </c>
      <c r="AK77" s="17">
        <f t="shared" si="10"/>
        <v>317539.31</v>
      </c>
      <c r="AL77" s="19">
        <f t="shared" si="11"/>
        <v>318331.76</v>
      </c>
      <c r="AM77" s="32">
        <f t="shared" si="12"/>
        <v>-792.45000000001164</v>
      </c>
    </row>
    <row r="78" spans="1:39" x14ac:dyDescent="0.2">
      <c r="A78" s="1" t="s">
        <v>483</v>
      </c>
      <c r="B78" s="1" t="s">
        <v>484</v>
      </c>
      <c r="C78" s="90">
        <v>3743</v>
      </c>
      <c r="D78" s="91" t="s">
        <v>1157</v>
      </c>
      <c r="E78" s="286" t="s">
        <v>2088</v>
      </c>
      <c r="F78" s="270">
        <v>175048.74</v>
      </c>
      <c r="G78" s="270">
        <v>0</v>
      </c>
      <c r="H78" s="270">
        <v>94315.44</v>
      </c>
      <c r="I78" s="286">
        <v>692497.11</v>
      </c>
      <c r="J78" s="286">
        <v>218368.37</v>
      </c>
      <c r="L78" s="274">
        <v>574.73</v>
      </c>
      <c r="S78" s="286">
        <v>1625943.2</v>
      </c>
      <c r="U78" s="271">
        <v>97114.79</v>
      </c>
      <c r="W78" s="271">
        <v>83.91</v>
      </c>
      <c r="X78" s="271">
        <v>83560</v>
      </c>
      <c r="Z78" s="272">
        <v>83560</v>
      </c>
      <c r="AC78" s="272">
        <v>158195.76999999999</v>
      </c>
      <c r="AD78" s="272">
        <v>16766.53</v>
      </c>
      <c r="AH78" s="101">
        <f t="shared" si="7"/>
        <v>269364.18</v>
      </c>
      <c r="AI78" s="37">
        <f t="shared" si="8"/>
        <v>574.73</v>
      </c>
      <c r="AJ78" s="26">
        <f t="shared" si="9"/>
        <v>268789.45</v>
      </c>
      <c r="AK78" s="17">
        <f t="shared" si="10"/>
        <v>180758.7</v>
      </c>
      <c r="AL78" s="19">
        <f t="shared" si="11"/>
        <v>258522.3</v>
      </c>
      <c r="AM78" s="32">
        <f t="shared" si="12"/>
        <v>-77763.599999999977</v>
      </c>
    </row>
    <row r="79" spans="1:39" x14ac:dyDescent="0.2">
      <c r="A79" s="1" t="s">
        <v>483</v>
      </c>
      <c r="B79" s="1" t="s">
        <v>484</v>
      </c>
      <c r="C79" s="90">
        <v>3747</v>
      </c>
      <c r="D79" s="91" t="s">
        <v>1158</v>
      </c>
      <c r="E79" s="286" t="s">
        <v>2089</v>
      </c>
      <c r="F79" s="270">
        <v>21896.18</v>
      </c>
      <c r="G79" s="270">
        <v>0</v>
      </c>
      <c r="H79" s="270">
        <v>61643.93</v>
      </c>
      <c r="I79" s="286">
        <v>334981.46000000002</v>
      </c>
      <c r="J79" s="286">
        <v>108170.89</v>
      </c>
      <c r="L79" s="274">
        <v>12101.39</v>
      </c>
      <c r="S79" s="286">
        <v>1700209.39</v>
      </c>
      <c r="U79" s="271">
        <v>135862.6</v>
      </c>
      <c r="X79" s="271">
        <v>103410</v>
      </c>
      <c r="Z79" s="272">
        <v>200190</v>
      </c>
      <c r="AC79" s="272">
        <v>33333.040000000001</v>
      </c>
      <c r="AD79" s="272">
        <v>12794</v>
      </c>
      <c r="AH79" s="101">
        <f t="shared" si="7"/>
        <v>83540.11</v>
      </c>
      <c r="AI79" s="37">
        <f t="shared" si="8"/>
        <v>12101.39</v>
      </c>
      <c r="AJ79" s="26">
        <f t="shared" si="9"/>
        <v>71438.720000000001</v>
      </c>
      <c r="AK79" s="17">
        <f t="shared" si="10"/>
        <v>239272.6</v>
      </c>
      <c r="AL79" s="19">
        <f t="shared" si="11"/>
        <v>246317.04</v>
      </c>
      <c r="AM79" s="32">
        <f t="shared" si="12"/>
        <v>-7044.4400000000023</v>
      </c>
    </row>
    <row r="80" spans="1:39" x14ac:dyDescent="0.2">
      <c r="A80" s="1" t="s">
        <v>483</v>
      </c>
      <c r="B80" s="1" t="s">
        <v>484</v>
      </c>
      <c r="C80" s="90">
        <v>3095</v>
      </c>
      <c r="D80" s="91" t="s">
        <v>1159</v>
      </c>
      <c r="E80" s="286" t="s">
        <v>2090</v>
      </c>
      <c r="F80" s="270">
        <v>201955.38</v>
      </c>
      <c r="G80" s="270">
        <v>0</v>
      </c>
      <c r="H80" s="270">
        <v>63469.29</v>
      </c>
      <c r="I80" s="286">
        <v>371434.62</v>
      </c>
      <c r="J80" s="286">
        <v>69318.44</v>
      </c>
      <c r="L80" s="274">
        <v>0</v>
      </c>
      <c r="S80" s="286">
        <v>1448416.88</v>
      </c>
      <c r="U80" s="271">
        <v>85643.49</v>
      </c>
      <c r="X80" s="271">
        <v>121670</v>
      </c>
      <c r="Z80" s="272">
        <v>178762</v>
      </c>
      <c r="AC80" s="272">
        <v>16494.189999999999</v>
      </c>
      <c r="AD80" s="272">
        <v>13890.96</v>
      </c>
      <c r="AH80" s="101">
        <f t="shared" si="7"/>
        <v>265424.67</v>
      </c>
      <c r="AI80" s="37">
        <f t="shared" si="8"/>
        <v>0</v>
      </c>
      <c r="AJ80" s="26">
        <f t="shared" si="9"/>
        <v>265424.67</v>
      </c>
      <c r="AK80" s="17">
        <f t="shared" si="10"/>
        <v>207313.49</v>
      </c>
      <c r="AL80" s="19">
        <f t="shared" si="11"/>
        <v>209147.15</v>
      </c>
      <c r="AM80" s="32">
        <f t="shared" si="12"/>
        <v>-1833.6600000000035</v>
      </c>
    </row>
    <row r="81" spans="1:39" x14ac:dyDescent="0.2">
      <c r="A81" s="1" t="s">
        <v>483</v>
      </c>
      <c r="B81" s="1" t="s">
        <v>484</v>
      </c>
      <c r="C81" s="90">
        <v>1530</v>
      </c>
      <c r="D81" s="91" t="s">
        <v>1160</v>
      </c>
      <c r="E81" s="286" t="s">
        <v>2091</v>
      </c>
      <c r="F81" s="270">
        <v>107211.24</v>
      </c>
      <c r="G81" s="270">
        <v>0</v>
      </c>
      <c r="H81" s="270">
        <v>21391.11</v>
      </c>
      <c r="I81" s="286">
        <v>418679.66</v>
      </c>
      <c r="J81" s="286">
        <v>365291.39</v>
      </c>
      <c r="L81" s="274">
        <v>0</v>
      </c>
      <c r="S81" s="286">
        <v>2079850.72</v>
      </c>
      <c r="U81" s="271">
        <v>84641.31</v>
      </c>
      <c r="X81" s="271">
        <v>70240</v>
      </c>
      <c r="Z81" s="272">
        <v>106190</v>
      </c>
      <c r="AC81" s="272">
        <v>8209.64</v>
      </c>
      <c r="AD81" s="272">
        <v>18927.54</v>
      </c>
      <c r="AH81" s="101">
        <f t="shared" si="7"/>
        <v>128602.35</v>
      </c>
      <c r="AI81" s="37">
        <f t="shared" si="8"/>
        <v>0</v>
      </c>
      <c r="AJ81" s="26">
        <f t="shared" si="9"/>
        <v>128602.35</v>
      </c>
      <c r="AK81" s="17">
        <f t="shared" si="10"/>
        <v>154881.31</v>
      </c>
      <c r="AL81" s="19">
        <f t="shared" si="11"/>
        <v>133327.18</v>
      </c>
      <c r="AM81" s="32">
        <f t="shared" si="12"/>
        <v>21554.130000000005</v>
      </c>
    </row>
    <row r="82" spans="1:39" x14ac:dyDescent="0.2">
      <c r="A82" s="1" t="s">
        <v>483</v>
      </c>
      <c r="B82" s="1" t="s">
        <v>484</v>
      </c>
      <c r="C82" s="90">
        <v>4004</v>
      </c>
      <c r="D82" s="91" t="s">
        <v>1161</v>
      </c>
      <c r="E82" s="286" t="s">
        <v>2092</v>
      </c>
      <c r="F82" s="270">
        <v>39776.620000000003</v>
      </c>
      <c r="G82" s="270">
        <v>0</v>
      </c>
      <c r="H82" s="270">
        <v>29456.74</v>
      </c>
      <c r="I82" s="286">
        <v>387921.55</v>
      </c>
      <c r="J82" s="286">
        <v>95945.25</v>
      </c>
      <c r="L82" s="274">
        <v>451</v>
      </c>
      <c r="S82" s="286">
        <v>1478004.6</v>
      </c>
      <c r="U82" s="271">
        <v>84039.91</v>
      </c>
      <c r="X82" s="271">
        <v>88870</v>
      </c>
      <c r="Z82" s="272">
        <v>166057</v>
      </c>
      <c r="AC82" s="272">
        <v>52455.03</v>
      </c>
      <c r="AD82" s="272">
        <v>10656.67</v>
      </c>
      <c r="AH82" s="101">
        <f t="shared" si="7"/>
        <v>69233.36</v>
      </c>
      <c r="AI82" s="37">
        <f t="shared" si="8"/>
        <v>451</v>
      </c>
      <c r="AJ82" s="26">
        <f t="shared" si="9"/>
        <v>68782.36</v>
      </c>
      <c r="AK82" s="17">
        <f t="shared" si="10"/>
        <v>172909.91</v>
      </c>
      <c r="AL82" s="19">
        <f t="shared" si="11"/>
        <v>229168.7</v>
      </c>
      <c r="AM82" s="32">
        <f t="shared" si="12"/>
        <v>-56258.790000000008</v>
      </c>
    </row>
    <row r="83" spans="1:39" x14ac:dyDescent="0.2">
      <c r="A83" s="1" t="s">
        <v>483</v>
      </c>
      <c r="B83" s="1" t="s">
        <v>484</v>
      </c>
      <c r="C83" s="90">
        <v>6265</v>
      </c>
      <c r="D83" s="91" t="s">
        <v>1162</v>
      </c>
      <c r="E83" s="286" t="s">
        <v>2093</v>
      </c>
      <c r="F83" s="270">
        <v>252457.07</v>
      </c>
      <c r="G83" s="270">
        <v>0</v>
      </c>
      <c r="H83" s="270">
        <v>56039.83</v>
      </c>
      <c r="I83" s="286">
        <v>219596.23</v>
      </c>
      <c r="J83" s="286">
        <v>50256.49</v>
      </c>
      <c r="L83" s="274">
        <v>0</v>
      </c>
      <c r="S83" s="286">
        <v>1774409.19</v>
      </c>
      <c r="U83" s="271">
        <v>130447.88</v>
      </c>
      <c r="X83" s="271">
        <v>181710</v>
      </c>
      <c r="Z83" s="272">
        <v>256050</v>
      </c>
      <c r="AC83" s="272">
        <v>33620.46</v>
      </c>
      <c r="AD83" s="272">
        <v>12994.77</v>
      </c>
      <c r="AH83" s="101">
        <f t="shared" si="7"/>
        <v>308496.90000000002</v>
      </c>
      <c r="AI83" s="37">
        <f t="shared" si="8"/>
        <v>0</v>
      </c>
      <c r="AJ83" s="26">
        <f t="shared" si="9"/>
        <v>308496.90000000002</v>
      </c>
      <c r="AK83" s="17">
        <f t="shared" si="10"/>
        <v>312157.88</v>
      </c>
      <c r="AL83" s="19">
        <f t="shared" si="11"/>
        <v>302665.23000000004</v>
      </c>
      <c r="AM83" s="32">
        <f t="shared" si="12"/>
        <v>9492.6499999999651</v>
      </c>
    </row>
    <row r="84" spans="1:39" x14ac:dyDescent="0.2">
      <c r="A84" s="1" t="s">
        <v>483</v>
      </c>
      <c r="B84" s="1" t="s">
        <v>484</v>
      </c>
      <c r="C84" s="90">
        <v>4051</v>
      </c>
      <c r="D84" s="91" t="s">
        <v>1163</v>
      </c>
      <c r="E84" s="286" t="s">
        <v>2094</v>
      </c>
      <c r="F84" s="270">
        <v>97497.57</v>
      </c>
      <c r="G84" s="270">
        <v>0</v>
      </c>
      <c r="H84" s="270">
        <v>15283.43</v>
      </c>
      <c r="I84" s="286">
        <v>476742.94</v>
      </c>
      <c r="J84" s="286">
        <v>112960.76</v>
      </c>
      <c r="L84" s="274">
        <v>0</v>
      </c>
      <c r="S84" s="286">
        <v>1568940.19</v>
      </c>
      <c r="U84" s="271">
        <v>114901.57</v>
      </c>
      <c r="X84" s="271">
        <v>93000</v>
      </c>
      <c r="Z84" s="272">
        <v>168060</v>
      </c>
      <c r="AC84" s="272">
        <v>22620.240000000002</v>
      </c>
      <c r="AD84" s="272">
        <v>10888.33</v>
      </c>
      <c r="AH84" s="101">
        <f t="shared" si="7"/>
        <v>112781</v>
      </c>
      <c r="AI84" s="37">
        <f t="shared" si="8"/>
        <v>0</v>
      </c>
      <c r="AJ84" s="26">
        <f t="shared" si="9"/>
        <v>112781</v>
      </c>
      <c r="AK84" s="17">
        <f t="shared" si="10"/>
        <v>207901.57</v>
      </c>
      <c r="AL84" s="19">
        <f t="shared" si="11"/>
        <v>201568.56999999998</v>
      </c>
      <c r="AM84" s="32">
        <f t="shared" si="12"/>
        <v>6333.0000000000291</v>
      </c>
    </row>
    <row r="85" spans="1:39" x14ac:dyDescent="0.2">
      <c r="A85" s="1" t="s">
        <v>483</v>
      </c>
      <c r="B85" s="1" t="s">
        <v>484</v>
      </c>
      <c r="C85" s="90">
        <v>3423</v>
      </c>
      <c r="D85" s="91" t="s">
        <v>1164</v>
      </c>
      <c r="E85" s="286" t="s">
        <v>2095</v>
      </c>
      <c r="F85" s="270">
        <v>150298.85999999999</v>
      </c>
      <c r="G85" s="270">
        <v>0</v>
      </c>
      <c r="H85" s="270">
        <v>17784.7</v>
      </c>
      <c r="I85" s="286">
        <v>514639.02</v>
      </c>
      <c r="J85" s="286">
        <v>13422.11</v>
      </c>
      <c r="L85" s="274">
        <v>0</v>
      </c>
      <c r="S85" s="286">
        <v>1499346.49</v>
      </c>
      <c r="U85" s="271">
        <v>131985.29</v>
      </c>
      <c r="W85" s="271">
        <v>678.28</v>
      </c>
      <c r="X85" s="271">
        <v>89770</v>
      </c>
      <c r="Z85" s="272">
        <v>182330</v>
      </c>
      <c r="AC85" s="272">
        <v>30118.84</v>
      </c>
      <c r="AD85" s="272">
        <v>11699.89</v>
      </c>
      <c r="AH85" s="101">
        <f t="shared" si="7"/>
        <v>168083.56</v>
      </c>
      <c r="AI85" s="37">
        <f t="shared" si="8"/>
        <v>0</v>
      </c>
      <c r="AJ85" s="26">
        <f t="shared" si="9"/>
        <v>168083.56</v>
      </c>
      <c r="AK85" s="17">
        <f t="shared" si="10"/>
        <v>222433.57</v>
      </c>
      <c r="AL85" s="19">
        <f t="shared" si="11"/>
        <v>224148.72999999998</v>
      </c>
      <c r="AM85" s="32">
        <f t="shared" si="12"/>
        <v>-1715.1599999999744</v>
      </c>
    </row>
    <row r="86" spans="1:39" x14ac:dyDescent="0.2">
      <c r="A86" s="1" t="s">
        <v>483</v>
      </c>
      <c r="B86" s="1" t="s">
        <v>484</v>
      </c>
      <c r="C86" s="90">
        <v>1355</v>
      </c>
      <c r="D86" s="91" t="s">
        <v>1165</v>
      </c>
      <c r="E86" s="286" t="s">
        <v>2202</v>
      </c>
      <c r="F86" s="270">
        <v>128671.75</v>
      </c>
      <c r="G86" s="270">
        <v>0</v>
      </c>
      <c r="H86" s="270">
        <v>33502.15</v>
      </c>
      <c r="I86" s="286">
        <v>483668.91</v>
      </c>
      <c r="J86" s="286">
        <v>57231.3</v>
      </c>
      <c r="L86" s="274">
        <v>0</v>
      </c>
      <c r="R86" s="286">
        <v>146.19999999999999</v>
      </c>
      <c r="S86" s="286">
        <v>2293429.0699999998</v>
      </c>
      <c r="U86" s="271">
        <v>54285.42</v>
      </c>
      <c r="X86" s="271">
        <v>73510</v>
      </c>
      <c r="Z86" s="272">
        <v>102862</v>
      </c>
      <c r="AC86" s="272">
        <v>9920.07</v>
      </c>
      <c r="AD86" s="272">
        <v>10123.56</v>
      </c>
      <c r="AH86" s="101">
        <f t="shared" si="7"/>
        <v>162173.9</v>
      </c>
      <c r="AI86" s="37">
        <f t="shared" si="8"/>
        <v>0</v>
      </c>
      <c r="AJ86" s="26">
        <f t="shared" si="9"/>
        <v>162173.9</v>
      </c>
      <c r="AK86" s="17">
        <f t="shared" si="10"/>
        <v>127795.42</v>
      </c>
      <c r="AL86" s="19">
        <f t="shared" si="11"/>
        <v>122905.63</v>
      </c>
      <c r="AM86" s="32">
        <f t="shared" si="12"/>
        <v>4889.7899999999936</v>
      </c>
    </row>
    <row r="87" spans="1:39" x14ac:dyDescent="0.2">
      <c r="A87" s="1" t="s">
        <v>487</v>
      </c>
      <c r="B87" s="1" t="s">
        <v>488</v>
      </c>
      <c r="C87" s="90">
        <v>2146</v>
      </c>
      <c r="D87" s="91" t="s">
        <v>1166</v>
      </c>
      <c r="E87" s="286" t="s">
        <v>2096</v>
      </c>
      <c r="F87" s="270">
        <v>399741.18</v>
      </c>
      <c r="G87" s="270">
        <v>0</v>
      </c>
      <c r="H87" s="270">
        <v>38766.730000000003</v>
      </c>
      <c r="I87" s="286">
        <v>815393.82</v>
      </c>
      <c r="J87" s="286">
        <v>52646.78</v>
      </c>
      <c r="L87" s="274">
        <v>0</v>
      </c>
      <c r="N87" s="274">
        <v>98000</v>
      </c>
      <c r="R87" s="286">
        <v>-271159.5</v>
      </c>
      <c r="S87" s="286">
        <v>1525529.54</v>
      </c>
      <c r="U87" s="271">
        <v>16879.63</v>
      </c>
      <c r="W87" s="271">
        <v>1106.7</v>
      </c>
      <c r="X87" s="271">
        <v>75340</v>
      </c>
      <c r="Z87" s="272">
        <v>95400</v>
      </c>
      <c r="AC87" s="272">
        <v>38136.720000000001</v>
      </c>
      <c r="AD87" s="272">
        <v>4607.1400000000003</v>
      </c>
      <c r="AH87" s="101">
        <f t="shared" si="7"/>
        <v>438507.91</v>
      </c>
      <c r="AI87" s="37">
        <f t="shared" si="8"/>
        <v>98000</v>
      </c>
      <c r="AJ87" s="26">
        <f t="shared" si="9"/>
        <v>340507.91</v>
      </c>
      <c r="AK87" s="17">
        <f t="shared" si="10"/>
        <v>93326.33</v>
      </c>
      <c r="AL87" s="19">
        <f t="shared" si="11"/>
        <v>138143.86000000002</v>
      </c>
      <c r="AM87" s="32">
        <f t="shared" si="12"/>
        <v>-44817.530000000013</v>
      </c>
    </row>
    <row r="88" spans="1:39" x14ac:dyDescent="0.2">
      <c r="A88" s="1" t="s">
        <v>487</v>
      </c>
      <c r="B88" s="1" t="s">
        <v>488</v>
      </c>
      <c r="C88" s="90">
        <v>1277</v>
      </c>
      <c r="D88" s="91" t="s">
        <v>1167</v>
      </c>
      <c r="E88" s="286" t="s">
        <v>2097</v>
      </c>
      <c r="F88" s="270">
        <v>280450.27</v>
      </c>
      <c r="G88" s="270">
        <v>0</v>
      </c>
      <c r="H88" s="270">
        <v>28632.04</v>
      </c>
      <c r="I88" s="286">
        <v>420672.41</v>
      </c>
      <c r="J88" s="286">
        <v>30056.32</v>
      </c>
      <c r="L88" s="274">
        <v>73000</v>
      </c>
      <c r="N88" s="274">
        <v>37000</v>
      </c>
      <c r="R88" s="286">
        <v>-766288.77</v>
      </c>
      <c r="S88" s="286">
        <v>1451545.03</v>
      </c>
      <c r="U88" s="271">
        <v>10085.86</v>
      </c>
      <c r="X88" s="271">
        <v>71810</v>
      </c>
      <c r="Z88" s="272">
        <v>92730</v>
      </c>
      <c r="AC88" s="272">
        <v>19121.61</v>
      </c>
      <c r="AD88" s="272">
        <v>4443.47</v>
      </c>
      <c r="AH88" s="101">
        <f t="shared" si="7"/>
        <v>309082.31</v>
      </c>
      <c r="AI88" s="37">
        <f t="shared" si="8"/>
        <v>110000</v>
      </c>
      <c r="AJ88" s="26">
        <f t="shared" si="9"/>
        <v>199082.31</v>
      </c>
      <c r="AK88" s="17">
        <f t="shared" si="10"/>
        <v>81895.86</v>
      </c>
      <c r="AL88" s="19">
        <f t="shared" si="11"/>
        <v>116295.08</v>
      </c>
      <c r="AM88" s="32">
        <f t="shared" si="12"/>
        <v>-34399.22</v>
      </c>
    </row>
    <row r="89" spans="1:39" x14ac:dyDescent="0.2">
      <c r="A89" s="1" t="s">
        <v>487</v>
      </c>
      <c r="B89" s="1" t="s">
        <v>488</v>
      </c>
      <c r="C89" s="90">
        <v>2783</v>
      </c>
      <c r="D89" s="91" t="s">
        <v>1168</v>
      </c>
      <c r="E89" s="286" t="s">
        <v>2098</v>
      </c>
      <c r="F89" s="270">
        <v>549773.93000000005</v>
      </c>
      <c r="G89" s="270">
        <v>0</v>
      </c>
      <c r="H89" s="270">
        <v>46804</v>
      </c>
      <c r="I89" s="286">
        <v>2307810.7799999998</v>
      </c>
      <c r="J89" s="286">
        <v>-3481.99</v>
      </c>
      <c r="L89" s="274">
        <v>95000</v>
      </c>
      <c r="N89" s="274">
        <v>70000</v>
      </c>
      <c r="R89" s="286">
        <v>2327173.02</v>
      </c>
      <c r="S89" s="286">
        <v>328050.34000000003</v>
      </c>
      <c r="U89" s="271">
        <v>125784</v>
      </c>
      <c r="X89" s="271">
        <v>99610</v>
      </c>
      <c r="Z89" s="272">
        <v>109898</v>
      </c>
      <c r="AC89" s="272">
        <v>19339.87</v>
      </c>
      <c r="AD89" s="272">
        <v>14388.77</v>
      </c>
      <c r="AH89" s="101">
        <f t="shared" si="7"/>
        <v>596577.93000000005</v>
      </c>
      <c r="AI89" s="37">
        <f t="shared" si="8"/>
        <v>165000</v>
      </c>
      <c r="AJ89" s="26">
        <f t="shared" si="9"/>
        <v>431577.93000000005</v>
      </c>
      <c r="AK89" s="17">
        <f t="shared" si="10"/>
        <v>225394</v>
      </c>
      <c r="AL89" s="19">
        <f t="shared" si="11"/>
        <v>143626.63999999998</v>
      </c>
      <c r="AM89" s="32">
        <f t="shared" si="12"/>
        <v>81767.360000000015</v>
      </c>
    </row>
    <row r="90" spans="1:39" x14ac:dyDescent="0.2">
      <c r="A90" s="1" t="s">
        <v>487</v>
      </c>
      <c r="B90" s="1" t="s">
        <v>488</v>
      </c>
      <c r="C90" s="90">
        <v>1769</v>
      </c>
      <c r="D90" s="91" t="s">
        <v>1169</v>
      </c>
      <c r="E90" s="286" t="s">
        <v>2190</v>
      </c>
      <c r="F90" s="270">
        <v>158324.54</v>
      </c>
      <c r="G90" s="270">
        <v>0</v>
      </c>
      <c r="H90" s="270">
        <v>78858.460000000006</v>
      </c>
      <c r="I90" s="286">
        <v>288746.34999999998</v>
      </c>
      <c r="J90" s="286">
        <v>14276.78</v>
      </c>
      <c r="L90" s="274">
        <v>130000</v>
      </c>
      <c r="N90" s="274">
        <v>66750</v>
      </c>
      <c r="R90" s="286">
        <v>-1433231.23</v>
      </c>
      <c r="S90" s="286">
        <v>1852229.71</v>
      </c>
      <c r="U90" s="271">
        <v>11510.32</v>
      </c>
      <c r="Z90" s="272">
        <v>38300</v>
      </c>
      <c r="AC90" s="272">
        <v>34348.89</v>
      </c>
      <c r="AD90" s="272">
        <v>5558.78</v>
      </c>
      <c r="AH90" s="101">
        <f t="shared" si="7"/>
        <v>237183</v>
      </c>
      <c r="AI90" s="37">
        <f t="shared" si="8"/>
        <v>196750</v>
      </c>
      <c r="AJ90" s="26">
        <f t="shared" si="9"/>
        <v>40433</v>
      </c>
      <c r="AK90" s="17">
        <f t="shared" si="10"/>
        <v>11510.32</v>
      </c>
      <c r="AL90" s="19">
        <f t="shared" si="11"/>
        <v>78207.67</v>
      </c>
      <c r="AM90" s="32">
        <f t="shared" si="12"/>
        <v>-66697.350000000006</v>
      </c>
    </row>
    <row r="91" spans="1:39" x14ac:dyDescent="0.2">
      <c r="A91" s="1" t="s">
        <v>491</v>
      </c>
      <c r="B91" s="1" t="s">
        <v>492</v>
      </c>
      <c r="C91" s="90">
        <v>5781</v>
      </c>
      <c r="D91" s="91" t="s">
        <v>1170</v>
      </c>
      <c r="E91" s="286" t="s">
        <v>2099</v>
      </c>
      <c r="F91" s="270">
        <v>240805.59</v>
      </c>
      <c r="G91" s="270">
        <v>0</v>
      </c>
      <c r="H91" s="270">
        <v>98723.64</v>
      </c>
      <c r="I91" s="286">
        <v>337450.05</v>
      </c>
      <c r="J91" s="286">
        <v>-1254.68</v>
      </c>
      <c r="L91" s="274">
        <v>4650</v>
      </c>
      <c r="O91" s="274">
        <v>13.08</v>
      </c>
      <c r="R91" s="286">
        <v>-1795745.62</v>
      </c>
      <c r="S91" s="286">
        <v>2452917.63</v>
      </c>
      <c r="U91" s="271">
        <v>205398.25</v>
      </c>
      <c r="X91" s="271">
        <v>130940</v>
      </c>
      <c r="Y91" s="271">
        <v>1500</v>
      </c>
      <c r="Z91" s="272">
        <v>232320</v>
      </c>
      <c r="AC91" s="272">
        <v>83479.59</v>
      </c>
      <c r="AD91" s="272">
        <v>5324.15</v>
      </c>
      <c r="AH91" s="101">
        <f t="shared" si="7"/>
        <v>339529.23</v>
      </c>
      <c r="AI91" s="37">
        <f t="shared" si="8"/>
        <v>4663.08</v>
      </c>
      <c r="AJ91" s="26">
        <f t="shared" si="9"/>
        <v>334866.14999999997</v>
      </c>
      <c r="AK91" s="17">
        <f t="shared" si="10"/>
        <v>337838.25</v>
      </c>
      <c r="AL91" s="19">
        <f t="shared" si="11"/>
        <v>321123.74</v>
      </c>
      <c r="AM91" s="32">
        <f t="shared" si="12"/>
        <v>16714.510000000009</v>
      </c>
    </row>
    <row r="92" spans="1:39" x14ac:dyDescent="0.2">
      <c r="A92" s="1" t="s">
        <v>491</v>
      </c>
      <c r="B92" s="1" t="s">
        <v>492</v>
      </c>
      <c r="C92" s="90">
        <v>2515</v>
      </c>
      <c r="D92" s="91" t="s">
        <v>1171</v>
      </c>
      <c r="E92" s="286" t="s">
        <v>2100</v>
      </c>
      <c r="F92" s="270">
        <v>96405.54</v>
      </c>
      <c r="G92" s="270">
        <v>0</v>
      </c>
      <c r="H92" s="270">
        <v>13838.34</v>
      </c>
      <c r="I92" s="286">
        <v>15583.11</v>
      </c>
      <c r="J92" s="286">
        <v>20841.650000000001</v>
      </c>
      <c r="L92" s="274">
        <v>92965.5</v>
      </c>
      <c r="R92" s="286">
        <v>-1905082.88</v>
      </c>
      <c r="S92" s="286">
        <v>1997915.47</v>
      </c>
      <c r="U92" s="271">
        <v>139151.97</v>
      </c>
      <c r="X92" s="271">
        <v>54850</v>
      </c>
      <c r="Y92" s="271">
        <v>1500</v>
      </c>
      <c r="Z92" s="272">
        <v>136700</v>
      </c>
      <c r="AC92" s="272">
        <v>87218.08</v>
      </c>
      <c r="AD92" s="272">
        <v>8245.34</v>
      </c>
      <c r="AH92" s="101">
        <f t="shared" si="7"/>
        <v>110243.87999999999</v>
      </c>
      <c r="AI92" s="37">
        <f t="shared" si="8"/>
        <v>92965.5</v>
      </c>
      <c r="AJ92" s="26">
        <f t="shared" si="9"/>
        <v>17278.37999999999</v>
      </c>
      <c r="AK92" s="17">
        <f t="shared" si="10"/>
        <v>195501.97</v>
      </c>
      <c r="AL92" s="19">
        <f t="shared" si="11"/>
        <v>232163.42</v>
      </c>
      <c r="AM92" s="32">
        <f t="shared" si="12"/>
        <v>-36661.450000000012</v>
      </c>
    </row>
    <row r="93" spans="1:39" x14ac:dyDescent="0.2">
      <c r="A93" s="1" t="s">
        <v>491</v>
      </c>
      <c r="B93" s="1" t="s">
        <v>492</v>
      </c>
      <c r="C93" s="90">
        <v>3488</v>
      </c>
      <c r="D93" s="91" t="s">
        <v>1172</v>
      </c>
      <c r="E93" s="91" t="s">
        <v>1172</v>
      </c>
      <c r="AH93" s="101">
        <f t="shared" si="7"/>
        <v>0</v>
      </c>
      <c r="AI93" s="37">
        <f t="shared" si="8"/>
        <v>0</v>
      </c>
      <c r="AJ93" s="26">
        <f t="shared" si="9"/>
        <v>0</v>
      </c>
      <c r="AK93" s="17">
        <f t="shared" si="10"/>
        <v>0</v>
      </c>
      <c r="AL93" s="19">
        <f t="shared" si="11"/>
        <v>0</v>
      </c>
      <c r="AM93" s="32">
        <f t="shared" si="12"/>
        <v>0</v>
      </c>
    </row>
    <row r="94" spans="1:39" x14ac:dyDescent="0.2">
      <c r="A94" s="1" t="s">
        <v>491</v>
      </c>
      <c r="B94" s="1" t="s">
        <v>492</v>
      </c>
      <c r="C94" s="90">
        <v>5980</v>
      </c>
      <c r="D94" s="91" t="s">
        <v>1173</v>
      </c>
      <c r="E94" s="286" t="s">
        <v>2101</v>
      </c>
      <c r="F94" s="270">
        <v>392365.23</v>
      </c>
      <c r="G94" s="270">
        <v>0</v>
      </c>
      <c r="H94" s="270">
        <v>10711.41</v>
      </c>
      <c r="I94" s="286">
        <v>36651.18</v>
      </c>
      <c r="J94" s="286">
        <v>40</v>
      </c>
      <c r="O94" s="274">
        <v>500</v>
      </c>
      <c r="R94" s="286">
        <v>-516051.55</v>
      </c>
      <c r="S94" s="286">
        <v>679279.9</v>
      </c>
      <c r="U94" s="271">
        <v>525354.66</v>
      </c>
      <c r="X94" s="271">
        <v>86250</v>
      </c>
      <c r="Y94" s="271">
        <v>3000</v>
      </c>
      <c r="Z94" s="272">
        <v>170740</v>
      </c>
      <c r="AC94" s="272">
        <v>161582.85</v>
      </c>
      <c r="AD94" s="272">
        <v>2443.34</v>
      </c>
      <c r="AH94" s="101">
        <f t="shared" si="7"/>
        <v>403076.63999999996</v>
      </c>
      <c r="AI94" s="37">
        <f t="shared" si="8"/>
        <v>500</v>
      </c>
      <c r="AJ94" s="26">
        <f t="shared" si="9"/>
        <v>402576.63999999996</v>
      </c>
      <c r="AK94" s="17">
        <f t="shared" si="10"/>
        <v>614604.66</v>
      </c>
      <c r="AL94" s="19">
        <f t="shared" si="11"/>
        <v>334766.19</v>
      </c>
      <c r="AM94" s="32">
        <f t="shared" si="12"/>
        <v>279838.47000000003</v>
      </c>
    </row>
    <row r="95" spans="1:39" x14ac:dyDescent="0.2">
      <c r="A95" s="1" t="s">
        <v>491</v>
      </c>
      <c r="B95" s="1" t="s">
        <v>492</v>
      </c>
      <c r="C95" s="90">
        <v>4020</v>
      </c>
      <c r="D95" s="91" t="s">
        <v>1174</v>
      </c>
      <c r="E95" s="286" t="s">
        <v>2102</v>
      </c>
      <c r="F95" s="270">
        <v>202747.96</v>
      </c>
      <c r="G95" s="270">
        <v>0</v>
      </c>
      <c r="H95" s="270">
        <v>106498.77</v>
      </c>
      <c r="I95" s="286">
        <v>15841.29</v>
      </c>
      <c r="J95" s="286">
        <v>110452.44</v>
      </c>
      <c r="L95" s="274">
        <v>16162</v>
      </c>
      <c r="R95" s="286">
        <v>-1919843.04</v>
      </c>
      <c r="S95" s="286">
        <v>2305013.7999999998</v>
      </c>
      <c r="U95" s="271">
        <v>172466.12</v>
      </c>
      <c r="X95" s="271">
        <v>70860</v>
      </c>
      <c r="Y95" s="271">
        <v>2000</v>
      </c>
      <c r="Z95" s="272">
        <v>141850</v>
      </c>
      <c r="AC95" s="272">
        <v>65719.64</v>
      </c>
      <c r="AD95" s="272">
        <v>277.77999999999997</v>
      </c>
      <c r="AH95" s="101">
        <f t="shared" si="7"/>
        <v>309246.73</v>
      </c>
      <c r="AI95" s="37">
        <f t="shared" si="8"/>
        <v>16162</v>
      </c>
      <c r="AJ95" s="26">
        <f t="shared" si="9"/>
        <v>293084.73</v>
      </c>
      <c r="AK95" s="17">
        <f t="shared" si="10"/>
        <v>245326.12</v>
      </c>
      <c r="AL95" s="19">
        <f t="shared" si="11"/>
        <v>207847.42</v>
      </c>
      <c r="AM95" s="32">
        <f t="shared" si="12"/>
        <v>37478.699999999983</v>
      </c>
    </row>
    <row r="96" spans="1:39" x14ac:dyDescent="0.2">
      <c r="A96" s="1" t="s">
        <v>491</v>
      </c>
      <c r="B96" s="1" t="s">
        <v>492</v>
      </c>
      <c r="C96" s="90">
        <v>4210</v>
      </c>
      <c r="D96" s="91" t="s">
        <v>1175</v>
      </c>
      <c r="E96" s="286" t="s">
        <v>2103</v>
      </c>
      <c r="F96" s="270">
        <v>93542.080000000002</v>
      </c>
      <c r="G96" s="270">
        <v>0</v>
      </c>
      <c r="H96" s="270">
        <v>58913.68</v>
      </c>
      <c r="I96" s="286">
        <v>4</v>
      </c>
      <c r="J96" s="286">
        <v>2280.4699999999998</v>
      </c>
      <c r="O96" s="274">
        <v>175</v>
      </c>
      <c r="R96" s="286">
        <v>-91079.65</v>
      </c>
      <c r="S96" s="286">
        <v>266818</v>
      </c>
      <c r="U96" s="271">
        <v>156090.59</v>
      </c>
      <c r="X96" s="271">
        <v>59910</v>
      </c>
      <c r="Y96" s="271">
        <v>1500</v>
      </c>
      <c r="Z96" s="272">
        <v>141130</v>
      </c>
      <c r="AC96" s="272">
        <v>75523.429999999993</v>
      </c>
      <c r="AD96" s="272">
        <v>22020.28</v>
      </c>
      <c r="AH96" s="101">
        <f t="shared" si="7"/>
        <v>152455.76</v>
      </c>
      <c r="AI96" s="37">
        <f t="shared" si="8"/>
        <v>175</v>
      </c>
      <c r="AJ96" s="26">
        <f t="shared" si="9"/>
        <v>152280.76</v>
      </c>
      <c r="AK96" s="17">
        <f t="shared" si="10"/>
        <v>217500.59</v>
      </c>
      <c r="AL96" s="19">
        <f t="shared" si="11"/>
        <v>238673.71</v>
      </c>
      <c r="AM96" s="32">
        <f t="shared" si="12"/>
        <v>-21173.119999999995</v>
      </c>
    </row>
    <row r="97" spans="1:39" x14ac:dyDescent="0.2">
      <c r="A97" s="1" t="s">
        <v>491</v>
      </c>
      <c r="B97" s="1" t="s">
        <v>492</v>
      </c>
      <c r="C97" s="90">
        <v>3316</v>
      </c>
      <c r="D97" s="91" t="s">
        <v>1176</v>
      </c>
      <c r="E97" s="286" t="s">
        <v>2104</v>
      </c>
      <c r="F97" s="270">
        <v>217126.16</v>
      </c>
      <c r="G97" s="270">
        <v>0</v>
      </c>
      <c r="H97" s="270">
        <v>54645.7</v>
      </c>
      <c r="I97" s="286">
        <v>5</v>
      </c>
      <c r="J97" s="286">
        <v>-967.72</v>
      </c>
      <c r="O97" s="274">
        <v>1987</v>
      </c>
      <c r="R97" s="286">
        <v>-1622225.54</v>
      </c>
      <c r="S97" s="286">
        <v>1877398.81</v>
      </c>
      <c r="U97" s="271">
        <v>279519.71999999997</v>
      </c>
      <c r="X97" s="271">
        <v>202250</v>
      </c>
      <c r="Y97" s="271">
        <v>6000</v>
      </c>
      <c r="Z97" s="272">
        <v>384808</v>
      </c>
      <c r="AC97" s="272">
        <v>83335.95</v>
      </c>
      <c r="AD97" s="272">
        <v>5976.9</v>
      </c>
      <c r="AH97" s="101">
        <f t="shared" si="7"/>
        <v>271771.86</v>
      </c>
      <c r="AI97" s="37">
        <f t="shared" si="8"/>
        <v>1987</v>
      </c>
      <c r="AJ97" s="26">
        <f t="shared" si="9"/>
        <v>269784.86</v>
      </c>
      <c r="AK97" s="17">
        <f t="shared" si="10"/>
        <v>487769.72</v>
      </c>
      <c r="AL97" s="19">
        <f t="shared" si="11"/>
        <v>474120.85000000003</v>
      </c>
      <c r="AM97" s="32">
        <f t="shared" si="12"/>
        <v>13648.869999999937</v>
      </c>
    </row>
    <row r="98" spans="1:39" x14ac:dyDescent="0.2">
      <c r="A98" s="1" t="s">
        <v>491</v>
      </c>
      <c r="B98" s="1" t="s">
        <v>492</v>
      </c>
      <c r="C98" s="90">
        <v>6867</v>
      </c>
      <c r="D98" s="91" t="s">
        <v>1177</v>
      </c>
      <c r="E98" s="286" t="s">
        <v>2105</v>
      </c>
      <c r="F98" s="270">
        <v>133697.29</v>
      </c>
      <c r="G98" s="270">
        <v>0</v>
      </c>
      <c r="H98" s="270">
        <v>71380.429999999993</v>
      </c>
      <c r="I98" s="286">
        <v>510710.71</v>
      </c>
      <c r="J98" s="286">
        <v>51931.88</v>
      </c>
      <c r="L98" s="274">
        <v>2400</v>
      </c>
      <c r="O98" s="274">
        <v>655.75</v>
      </c>
      <c r="R98" s="286">
        <v>-30744.37</v>
      </c>
      <c r="S98" s="286">
        <v>804941.61</v>
      </c>
      <c r="U98" s="271">
        <v>186817.15</v>
      </c>
      <c r="W98" s="271">
        <v>124.2</v>
      </c>
      <c r="X98" s="271">
        <v>49430</v>
      </c>
      <c r="Y98" s="271">
        <v>1000</v>
      </c>
      <c r="Z98" s="272">
        <v>117253</v>
      </c>
      <c r="AB98" s="272">
        <v>5869.6</v>
      </c>
      <c r="AC98" s="272">
        <v>115148.23</v>
      </c>
      <c r="AD98" s="272">
        <v>8633.2000000000007</v>
      </c>
      <c r="AH98" s="101">
        <f t="shared" si="7"/>
        <v>205077.72</v>
      </c>
      <c r="AI98" s="37">
        <f t="shared" si="8"/>
        <v>3055.75</v>
      </c>
      <c r="AJ98" s="26">
        <f t="shared" si="9"/>
        <v>202021.97</v>
      </c>
      <c r="AK98" s="17">
        <f t="shared" si="10"/>
        <v>237371.35</v>
      </c>
      <c r="AL98" s="19">
        <f t="shared" si="11"/>
        <v>246904.03000000003</v>
      </c>
      <c r="AM98" s="32">
        <f t="shared" si="12"/>
        <v>-9532.6800000000221</v>
      </c>
    </row>
    <row r="99" spans="1:39" x14ac:dyDescent="0.2">
      <c r="A99" s="1" t="s">
        <v>491</v>
      </c>
      <c r="B99" s="1" t="s">
        <v>492</v>
      </c>
      <c r="C99" s="90">
        <v>3657</v>
      </c>
      <c r="D99" s="91" t="s">
        <v>1178</v>
      </c>
      <c r="E99" s="286" t="s">
        <v>2106</v>
      </c>
      <c r="F99" s="270">
        <v>185186.04</v>
      </c>
      <c r="G99" s="270">
        <v>0</v>
      </c>
      <c r="H99" s="270">
        <v>61001</v>
      </c>
      <c r="I99" s="286">
        <v>-10595.33</v>
      </c>
      <c r="J99" s="286">
        <v>5236</v>
      </c>
      <c r="O99" s="274">
        <v>0</v>
      </c>
      <c r="R99" s="286">
        <v>-2280298.44</v>
      </c>
      <c r="S99" s="286">
        <v>2543552.06</v>
      </c>
      <c r="U99" s="271">
        <v>119063.58</v>
      </c>
      <c r="X99" s="271">
        <v>59010</v>
      </c>
      <c r="Z99" s="272">
        <v>108110</v>
      </c>
      <c r="AC99" s="272">
        <v>79449.16</v>
      </c>
      <c r="AD99" s="272">
        <v>10599.33</v>
      </c>
      <c r="AH99" s="101">
        <f t="shared" si="7"/>
        <v>246187.04</v>
      </c>
      <c r="AI99" s="37">
        <f t="shared" si="8"/>
        <v>0</v>
      </c>
      <c r="AJ99" s="26">
        <f t="shared" si="9"/>
        <v>246187.04</v>
      </c>
      <c r="AK99" s="17">
        <f t="shared" si="10"/>
        <v>178073.58000000002</v>
      </c>
      <c r="AL99" s="19">
        <f t="shared" si="11"/>
        <v>198158.49</v>
      </c>
      <c r="AM99" s="32">
        <f t="shared" si="12"/>
        <v>-20084.909999999974</v>
      </c>
    </row>
    <row r="100" spans="1:39" x14ac:dyDescent="0.2">
      <c r="A100" s="1" t="s">
        <v>491</v>
      </c>
      <c r="B100" s="1" t="s">
        <v>492</v>
      </c>
      <c r="C100" s="90">
        <v>6817</v>
      </c>
      <c r="D100" s="91" t="s">
        <v>1179</v>
      </c>
      <c r="E100" s="286" t="s">
        <v>2107</v>
      </c>
      <c r="F100" s="270">
        <v>54961.42</v>
      </c>
      <c r="G100" s="270">
        <v>0</v>
      </c>
      <c r="H100" s="270">
        <v>47967.94</v>
      </c>
      <c r="I100" s="286">
        <v>195859.01</v>
      </c>
      <c r="J100" s="286">
        <v>6932.81</v>
      </c>
      <c r="L100" s="274">
        <v>4500</v>
      </c>
      <c r="O100" s="274">
        <v>103</v>
      </c>
      <c r="R100" s="286">
        <v>-1348324.36</v>
      </c>
      <c r="S100" s="286">
        <v>1708771</v>
      </c>
      <c r="U100" s="271">
        <v>18184.439999999999</v>
      </c>
      <c r="X100" s="271">
        <v>118730</v>
      </c>
      <c r="Y100" s="271">
        <v>1500</v>
      </c>
      <c r="Z100" s="272">
        <v>146022.54999999999</v>
      </c>
      <c r="AC100" s="272">
        <v>43757.49</v>
      </c>
      <c r="AD100" s="272">
        <v>5103.8599999999997</v>
      </c>
      <c r="AH100" s="101">
        <f t="shared" si="7"/>
        <v>102929.36</v>
      </c>
      <c r="AI100" s="37">
        <f t="shared" si="8"/>
        <v>4603</v>
      </c>
      <c r="AJ100" s="26">
        <f t="shared" si="9"/>
        <v>98326.36</v>
      </c>
      <c r="AK100" s="17">
        <f t="shared" si="10"/>
        <v>138414.44</v>
      </c>
      <c r="AL100" s="19">
        <f t="shared" si="11"/>
        <v>194883.89999999997</v>
      </c>
      <c r="AM100" s="32">
        <f t="shared" si="12"/>
        <v>-56469.459999999963</v>
      </c>
    </row>
    <row r="101" spans="1:39" x14ac:dyDescent="0.2">
      <c r="A101" s="1" t="s">
        <v>491</v>
      </c>
      <c r="B101" s="1" t="s">
        <v>492</v>
      </c>
      <c r="C101" s="90">
        <v>5077</v>
      </c>
      <c r="D101" s="91" t="s">
        <v>1180</v>
      </c>
      <c r="E101" s="286" t="s">
        <v>2108</v>
      </c>
      <c r="F101" s="270">
        <v>78802</v>
      </c>
      <c r="G101" s="270">
        <v>0</v>
      </c>
      <c r="H101" s="270">
        <v>95168.52</v>
      </c>
      <c r="I101" s="286">
        <v>186481.75</v>
      </c>
      <c r="J101" s="286">
        <v>570.33000000000004</v>
      </c>
      <c r="L101" s="274">
        <v>8962.5</v>
      </c>
      <c r="O101" s="274">
        <v>1923</v>
      </c>
      <c r="R101" s="286">
        <v>-1945466.31</v>
      </c>
      <c r="S101" s="286">
        <v>2266060.31</v>
      </c>
      <c r="U101" s="271">
        <v>190671.82</v>
      </c>
      <c r="X101" s="271">
        <v>124110</v>
      </c>
      <c r="Y101" s="271">
        <v>3000</v>
      </c>
      <c r="Z101" s="272">
        <v>216840</v>
      </c>
      <c r="AC101" s="272">
        <v>45130.91</v>
      </c>
      <c r="AD101" s="272">
        <v>22019.81</v>
      </c>
      <c r="AH101" s="101">
        <f t="shared" si="7"/>
        <v>173970.52000000002</v>
      </c>
      <c r="AI101" s="37">
        <f t="shared" si="8"/>
        <v>10885.5</v>
      </c>
      <c r="AJ101" s="26">
        <f t="shared" si="9"/>
        <v>163085.02000000002</v>
      </c>
      <c r="AK101" s="17">
        <f t="shared" si="10"/>
        <v>317781.82</v>
      </c>
      <c r="AL101" s="19">
        <f t="shared" si="11"/>
        <v>283990.72000000003</v>
      </c>
      <c r="AM101" s="32">
        <f t="shared" si="12"/>
        <v>33791.099999999977</v>
      </c>
    </row>
    <row r="102" spans="1:39" x14ac:dyDescent="0.2">
      <c r="A102" s="1" t="s">
        <v>491</v>
      </c>
      <c r="B102" s="1" t="s">
        <v>492</v>
      </c>
      <c r="C102" s="90">
        <v>3046</v>
      </c>
      <c r="D102" s="91" t="s">
        <v>1181</v>
      </c>
      <c r="E102" s="286" t="s">
        <v>2109</v>
      </c>
      <c r="F102" s="270">
        <v>99547.88</v>
      </c>
      <c r="G102" s="270">
        <v>0</v>
      </c>
      <c r="H102" s="270">
        <v>8971.41</v>
      </c>
      <c r="I102" s="286">
        <v>14458.54</v>
      </c>
      <c r="J102" s="286">
        <v>4934.78</v>
      </c>
      <c r="R102" s="286">
        <v>-123788</v>
      </c>
      <c r="S102" s="286">
        <v>803987.63</v>
      </c>
      <c r="U102" s="271">
        <v>109062.82</v>
      </c>
      <c r="X102" s="271">
        <v>110480</v>
      </c>
      <c r="Y102" s="271">
        <v>1500</v>
      </c>
      <c r="Z102" s="272">
        <v>159820</v>
      </c>
      <c r="AB102" s="272">
        <v>6200</v>
      </c>
      <c r="AC102" s="272">
        <v>48723.58</v>
      </c>
      <c r="AD102" s="272">
        <v>2364.3200000000002</v>
      </c>
      <c r="AH102" s="101">
        <f t="shared" si="7"/>
        <v>108519.29000000001</v>
      </c>
      <c r="AI102" s="37">
        <f t="shared" si="8"/>
        <v>0</v>
      </c>
      <c r="AJ102" s="26">
        <f t="shared" si="9"/>
        <v>108519.29000000001</v>
      </c>
      <c r="AK102" s="17">
        <f t="shared" si="10"/>
        <v>221042.82</v>
      </c>
      <c r="AL102" s="19">
        <f t="shared" si="11"/>
        <v>217107.90000000002</v>
      </c>
      <c r="AM102" s="32">
        <f t="shared" si="12"/>
        <v>3934.9199999999837</v>
      </c>
    </row>
    <row r="103" spans="1:39" x14ac:dyDescent="0.2">
      <c r="A103" s="1" t="s">
        <v>491</v>
      </c>
      <c r="B103" s="1" t="s">
        <v>492</v>
      </c>
      <c r="C103" s="90">
        <v>3486</v>
      </c>
      <c r="D103" s="91" t="s">
        <v>1182</v>
      </c>
      <c r="E103" s="286" t="s">
        <v>2110</v>
      </c>
      <c r="F103" s="270">
        <v>105476.03</v>
      </c>
      <c r="G103" s="270">
        <v>0</v>
      </c>
      <c r="H103" s="270">
        <v>49603.38</v>
      </c>
      <c r="I103" s="286">
        <v>1178650.46</v>
      </c>
      <c r="J103" s="286">
        <v>38</v>
      </c>
      <c r="R103" s="286">
        <v>-1427391.84</v>
      </c>
      <c r="S103" s="286">
        <v>2982456.62</v>
      </c>
      <c r="U103" s="271">
        <v>242994.35</v>
      </c>
      <c r="X103" s="271">
        <v>125640</v>
      </c>
      <c r="Z103" s="272">
        <v>271200</v>
      </c>
      <c r="AB103" s="272">
        <v>13300</v>
      </c>
      <c r="AC103" s="272">
        <v>81713.8</v>
      </c>
      <c r="AD103" s="272">
        <v>219686.46</v>
      </c>
      <c r="AH103" s="101">
        <f t="shared" si="7"/>
        <v>155079.41</v>
      </c>
      <c r="AI103" s="37">
        <f t="shared" si="8"/>
        <v>0</v>
      </c>
      <c r="AJ103" s="26">
        <f t="shared" si="9"/>
        <v>155079.41</v>
      </c>
      <c r="AK103" s="17">
        <f t="shared" si="10"/>
        <v>368634.35</v>
      </c>
      <c r="AL103" s="19">
        <f t="shared" si="11"/>
        <v>585900.26</v>
      </c>
      <c r="AM103" s="32">
        <f t="shared" si="12"/>
        <v>-217265.91000000003</v>
      </c>
    </row>
    <row r="104" spans="1:39" x14ac:dyDescent="0.2">
      <c r="A104" s="1" t="s">
        <v>491</v>
      </c>
      <c r="B104" s="1" t="s">
        <v>492</v>
      </c>
      <c r="C104" s="90">
        <v>4158</v>
      </c>
      <c r="D104" s="91" t="s">
        <v>1183</v>
      </c>
      <c r="E104" s="286" t="s">
        <v>2111</v>
      </c>
      <c r="F104" s="270">
        <v>150796.29</v>
      </c>
      <c r="G104" s="270">
        <v>0</v>
      </c>
      <c r="H104" s="270">
        <v>56601</v>
      </c>
      <c r="I104" s="286">
        <v>-4128.33</v>
      </c>
      <c r="J104" s="286">
        <v>124652.5</v>
      </c>
      <c r="L104" s="274">
        <v>2775</v>
      </c>
      <c r="O104" s="274">
        <v>-141.16999999999999</v>
      </c>
      <c r="R104" s="286">
        <v>-1759665.01</v>
      </c>
      <c r="S104" s="286">
        <v>2096504</v>
      </c>
      <c r="U104" s="271">
        <v>152884.38</v>
      </c>
      <c r="X104" s="271">
        <v>101410</v>
      </c>
      <c r="Y104" s="271">
        <v>3000</v>
      </c>
      <c r="Z104" s="272">
        <v>196040</v>
      </c>
      <c r="AC104" s="272">
        <v>59586.91</v>
      </c>
      <c r="AD104" s="272">
        <v>10757.83</v>
      </c>
      <c r="AH104" s="101">
        <f t="shared" si="7"/>
        <v>207397.29</v>
      </c>
      <c r="AI104" s="37">
        <f t="shared" si="8"/>
        <v>2633.83</v>
      </c>
      <c r="AJ104" s="26">
        <f t="shared" si="9"/>
        <v>204763.46000000002</v>
      </c>
      <c r="AK104" s="17">
        <f t="shared" si="10"/>
        <v>257294.38</v>
      </c>
      <c r="AL104" s="19">
        <f t="shared" si="11"/>
        <v>266384.74</v>
      </c>
      <c r="AM104" s="32">
        <f t="shared" si="12"/>
        <v>-9090.359999999986</v>
      </c>
    </row>
    <row r="105" spans="1:39" x14ac:dyDescent="0.2">
      <c r="A105" s="1" t="s">
        <v>491</v>
      </c>
      <c r="B105" s="1" t="s">
        <v>492</v>
      </c>
      <c r="C105" s="90">
        <v>4935</v>
      </c>
      <c r="D105" s="91" t="s">
        <v>1184</v>
      </c>
      <c r="E105" s="286" t="s">
        <v>2112</v>
      </c>
      <c r="F105" s="270">
        <v>325051.65000000002</v>
      </c>
      <c r="G105" s="270">
        <v>0</v>
      </c>
      <c r="H105" s="270">
        <v>43088.88</v>
      </c>
      <c r="I105" s="286">
        <v>432144.46</v>
      </c>
      <c r="J105" s="286">
        <v>94823.81</v>
      </c>
      <c r="O105" s="274">
        <v>-101948.22</v>
      </c>
      <c r="R105" s="286">
        <v>-3387358.17</v>
      </c>
      <c r="S105" s="286">
        <v>4349913</v>
      </c>
      <c r="U105" s="271">
        <v>270261.8</v>
      </c>
      <c r="W105" s="271">
        <v>340.33</v>
      </c>
      <c r="X105" s="271">
        <v>59640</v>
      </c>
      <c r="Y105" s="271">
        <v>1500</v>
      </c>
      <c r="Z105" s="272">
        <v>193802</v>
      </c>
      <c r="AC105" s="272">
        <v>94026.64</v>
      </c>
      <c r="AD105" s="272">
        <v>9411.2999999999993</v>
      </c>
      <c r="AH105" s="101">
        <f t="shared" si="7"/>
        <v>368140.53</v>
      </c>
      <c r="AI105" s="37">
        <f t="shared" si="8"/>
        <v>-101948.22</v>
      </c>
      <c r="AJ105" s="26">
        <f t="shared" si="9"/>
        <v>470088.75</v>
      </c>
      <c r="AK105" s="17">
        <f t="shared" si="10"/>
        <v>331742.13</v>
      </c>
      <c r="AL105" s="19">
        <f t="shared" si="11"/>
        <v>297239.94</v>
      </c>
      <c r="AM105" s="32">
        <f t="shared" si="12"/>
        <v>34502.19</v>
      </c>
    </row>
    <row r="106" spans="1:39" x14ac:dyDescent="0.2">
      <c r="A106" s="1" t="s">
        <v>491</v>
      </c>
      <c r="B106" s="1" t="s">
        <v>492</v>
      </c>
      <c r="C106" s="90">
        <v>4567</v>
      </c>
      <c r="D106" s="91" t="s">
        <v>1185</v>
      </c>
      <c r="E106" s="286" t="s">
        <v>2113</v>
      </c>
      <c r="F106" s="270">
        <v>433944.9</v>
      </c>
      <c r="G106" s="270">
        <v>0</v>
      </c>
      <c r="H106" s="270">
        <v>65180.43</v>
      </c>
      <c r="I106" s="286">
        <v>1239192.02</v>
      </c>
      <c r="J106" s="286">
        <v>3077.01</v>
      </c>
      <c r="L106" s="274">
        <v>6675</v>
      </c>
      <c r="O106" s="274">
        <v>0</v>
      </c>
      <c r="R106" s="286">
        <v>-714922.02</v>
      </c>
      <c r="S106" s="286">
        <v>2447083.0099999998</v>
      </c>
      <c r="U106" s="271">
        <v>168112.43</v>
      </c>
      <c r="W106" s="271">
        <v>0</v>
      </c>
      <c r="X106" s="271">
        <v>46650</v>
      </c>
      <c r="Y106" s="271">
        <v>1500</v>
      </c>
      <c r="Z106" s="272">
        <v>118439</v>
      </c>
      <c r="AC106" s="272">
        <v>90744.11</v>
      </c>
      <c r="AD106" s="272">
        <v>4520.95</v>
      </c>
      <c r="AH106" s="101">
        <f t="shared" si="7"/>
        <v>499125.33</v>
      </c>
      <c r="AI106" s="37">
        <f t="shared" si="8"/>
        <v>6675</v>
      </c>
      <c r="AJ106" s="26">
        <f t="shared" si="9"/>
        <v>492450.33</v>
      </c>
      <c r="AK106" s="17">
        <f t="shared" si="10"/>
        <v>216262.43</v>
      </c>
      <c r="AL106" s="19">
        <f t="shared" si="11"/>
        <v>213704.06</v>
      </c>
      <c r="AM106" s="32">
        <f t="shared" si="12"/>
        <v>2558.3699999999953</v>
      </c>
    </row>
    <row r="107" spans="1:39" x14ac:dyDescent="0.2">
      <c r="A107" s="1" t="s">
        <v>491</v>
      </c>
      <c r="B107" s="1" t="s">
        <v>492</v>
      </c>
      <c r="C107" s="90">
        <v>2903</v>
      </c>
      <c r="D107" s="91" t="s">
        <v>1186</v>
      </c>
      <c r="E107" s="286" t="s">
        <v>2196</v>
      </c>
      <c r="F107" s="270">
        <v>287731.8</v>
      </c>
      <c r="G107" s="270">
        <v>0</v>
      </c>
      <c r="H107" s="270">
        <v>37528.559999999998</v>
      </c>
      <c r="I107" s="286">
        <v>246764.26</v>
      </c>
      <c r="J107" s="286">
        <v>5242.25</v>
      </c>
      <c r="O107" s="274">
        <v>-323.2</v>
      </c>
      <c r="R107" s="286">
        <v>-1836814.19</v>
      </c>
      <c r="S107" s="286">
        <v>2389700.83</v>
      </c>
      <c r="U107" s="271">
        <v>179478.16</v>
      </c>
      <c r="W107" s="271">
        <v>121.23</v>
      </c>
      <c r="X107" s="271">
        <v>100840</v>
      </c>
      <c r="Y107" s="271">
        <v>3000</v>
      </c>
      <c r="Z107" s="272">
        <v>185740</v>
      </c>
      <c r="AC107" s="272">
        <v>58575.55</v>
      </c>
      <c r="AD107" s="272">
        <v>11938.41</v>
      </c>
      <c r="AH107" s="101">
        <f t="shared" si="7"/>
        <v>325260.36</v>
      </c>
      <c r="AI107" s="37">
        <f t="shared" si="8"/>
        <v>-323.2</v>
      </c>
      <c r="AJ107" s="26">
        <f t="shared" si="9"/>
        <v>325583.56</v>
      </c>
      <c r="AK107" s="17">
        <f t="shared" si="10"/>
        <v>283439.39</v>
      </c>
      <c r="AL107" s="19">
        <f t="shared" si="11"/>
        <v>256253.96</v>
      </c>
      <c r="AM107" s="32">
        <f t="shared" si="12"/>
        <v>27185.430000000022</v>
      </c>
    </row>
    <row r="108" spans="1:39" x14ac:dyDescent="0.2">
      <c r="A108" s="1" t="s">
        <v>491</v>
      </c>
      <c r="B108" s="1" t="s">
        <v>492</v>
      </c>
      <c r="C108" s="90">
        <v>3112</v>
      </c>
      <c r="D108" s="91" t="s">
        <v>1187</v>
      </c>
      <c r="E108" s="286" t="s">
        <v>2197</v>
      </c>
      <c r="F108" s="270">
        <v>136469.5</v>
      </c>
      <c r="G108" s="270">
        <v>0</v>
      </c>
      <c r="H108" s="270">
        <v>75693.72</v>
      </c>
      <c r="I108" s="286">
        <v>248231.75</v>
      </c>
      <c r="J108" s="286">
        <v>1025</v>
      </c>
      <c r="R108" s="286">
        <v>-4892075.5999999996</v>
      </c>
      <c r="S108" s="286">
        <v>5385590.1100000003</v>
      </c>
      <c r="U108" s="271">
        <v>106216.91</v>
      </c>
      <c r="X108" s="271">
        <v>23400</v>
      </c>
      <c r="Z108" s="272">
        <v>83390</v>
      </c>
      <c r="AC108" s="272">
        <v>67260.7</v>
      </c>
      <c r="AD108" s="272">
        <v>9480.75</v>
      </c>
      <c r="AH108" s="101">
        <f t="shared" si="7"/>
        <v>212163.22</v>
      </c>
      <c r="AI108" s="37">
        <f t="shared" si="8"/>
        <v>0</v>
      </c>
      <c r="AJ108" s="26">
        <f t="shared" si="9"/>
        <v>212163.22</v>
      </c>
      <c r="AK108" s="17">
        <f t="shared" si="10"/>
        <v>129616.91</v>
      </c>
      <c r="AL108" s="19">
        <f t="shared" si="11"/>
        <v>160131.45000000001</v>
      </c>
      <c r="AM108" s="32">
        <f t="shared" si="12"/>
        <v>-30514.540000000008</v>
      </c>
    </row>
    <row r="109" spans="1:39" x14ac:dyDescent="0.2">
      <c r="A109" s="1" t="s">
        <v>495</v>
      </c>
      <c r="B109" s="1" t="s">
        <v>496</v>
      </c>
      <c r="C109" s="90">
        <v>2783</v>
      </c>
      <c r="D109" s="91" t="s">
        <v>1188</v>
      </c>
      <c r="E109" s="286" t="s">
        <v>2114</v>
      </c>
      <c r="F109" s="270">
        <v>155154.29</v>
      </c>
      <c r="G109" s="270">
        <v>0</v>
      </c>
      <c r="H109" s="270">
        <v>26362.25</v>
      </c>
      <c r="I109" s="286">
        <v>255961.5</v>
      </c>
      <c r="J109" s="286">
        <v>98374.83</v>
      </c>
      <c r="R109" s="286">
        <v>-1104377.05</v>
      </c>
      <c r="S109" s="286">
        <v>1851650.31</v>
      </c>
      <c r="U109" s="271">
        <v>49396.82</v>
      </c>
      <c r="X109" s="271">
        <v>98540</v>
      </c>
      <c r="Y109" s="271">
        <v>1500</v>
      </c>
      <c r="Z109" s="272">
        <v>169110.5</v>
      </c>
      <c r="AC109" s="272">
        <v>49334.97</v>
      </c>
      <c r="AD109" s="272">
        <v>13730.61</v>
      </c>
      <c r="AH109" s="101">
        <f t="shared" si="7"/>
        <v>181516.54</v>
      </c>
      <c r="AI109" s="37">
        <f t="shared" si="8"/>
        <v>0</v>
      </c>
      <c r="AJ109" s="26">
        <f t="shared" si="9"/>
        <v>181516.54</v>
      </c>
      <c r="AK109" s="17">
        <f t="shared" si="10"/>
        <v>149436.82</v>
      </c>
      <c r="AL109" s="19">
        <f t="shared" si="11"/>
        <v>232176.08000000002</v>
      </c>
      <c r="AM109" s="32">
        <f t="shared" si="12"/>
        <v>-82739.260000000009</v>
      </c>
    </row>
    <row r="110" spans="1:39" x14ac:dyDescent="0.2">
      <c r="A110" s="1" t="s">
        <v>495</v>
      </c>
      <c r="B110" s="1" t="s">
        <v>496</v>
      </c>
      <c r="C110" s="90">
        <v>3884</v>
      </c>
      <c r="D110" s="91" t="s">
        <v>1189</v>
      </c>
      <c r="E110" s="286" t="s">
        <v>2115</v>
      </c>
      <c r="F110" s="270">
        <v>342747.87</v>
      </c>
      <c r="G110" s="270">
        <v>0</v>
      </c>
      <c r="H110" s="270">
        <v>29611.43</v>
      </c>
      <c r="I110" s="286">
        <v>633450.78</v>
      </c>
      <c r="J110" s="286">
        <v>137820.54999999999</v>
      </c>
      <c r="O110" s="274">
        <v>0</v>
      </c>
      <c r="R110" s="286">
        <v>-248313.15</v>
      </c>
      <c r="S110" s="286">
        <v>1448584.45</v>
      </c>
      <c r="U110" s="271">
        <v>185416.26</v>
      </c>
      <c r="X110" s="271">
        <v>114510</v>
      </c>
      <c r="Y110" s="271">
        <v>3000</v>
      </c>
      <c r="Z110" s="272">
        <v>181492.5</v>
      </c>
      <c r="AC110" s="272">
        <v>44737.9</v>
      </c>
      <c r="AD110" s="272">
        <v>19480.07</v>
      </c>
      <c r="AH110" s="101">
        <f t="shared" si="7"/>
        <v>372359.3</v>
      </c>
      <c r="AI110" s="37">
        <f t="shared" si="8"/>
        <v>0</v>
      </c>
      <c r="AJ110" s="26">
        <f t="shared" si="9"/>
        <v>372359.3</v>
      </c>
      <c r="AK110" s="17">
        <f t="shared" si="10"/>
        <v>302926.26</v>
      </c>
      <c r="AL110" s="19">
        <f t="shared" si="11"/>
        <v>245710.47</v>
      </c>
      <c r="AM110" s="32">
        <f t="shared" si="12"/>
        <v>57215.790000000008</v>
      </c>
    </row>
    <row r="111" spans="1:39" x14ac:dyDescent="0.2">
      <c r="A111" s="1" t="s">
        <v>495</v>
      </c>
      <c r="B111" s="1" t="s">
        <v>496</v>
      </c>
      <c r="C111" s="90">
        <v>4358</v>
      </c>
      <c r="D111" s="91" t="s">
        <v>1190</v>
      </c>
      <c r="E111" s="286" t="s">
        <v>2116</v>
      </c>
      <c r="F111" s="270">
        <v>117487.64</v>
      </c>
      <c r="H111" s="270">
        <v>49929.19</v>
      </c>
      <c r="I111" s="286">
        <v>301647.03000000003</v>
      </c>
      <c r="J111" s="286">
        <v>68969.87</v>
      </c>
      <c r="O111" s="274">
        <v>100</v>
      </c>
      <c r="R111" s="286">
        <v>-1759237.14</v>
      </c>
      <c r="S111" s="286">
        <v>2294612.94</v>
      </c>
      <c r="U111" s="271">
        <v>74954.11</v>
      </c>
      <c r="W111" s="271">
        <v>112.51</v>
      </c>
      <c r="X111" s="271">
        <v>151320</v>
      </c>
      <c r="Y111" s="271">
        <v>1500</v>
      </c>
      <c r="Z111" s="272">
        <v>232373</v>
      </c>
      <c r="AC111" s="272">
        <v>54430.080000000002</v>
      </c>
      <c r="AD111" s="272">
        <v>12498.2</v>
      </c>
      <c r="AH111" s="101">
        <f t="shared" si="7"/>
        <v>167416.83000000002</v>
      </c>
      <c r="AI111" s="37">
        <f t="shared" si="8"/>
        <v>100</v>
      </c>
      <c r="AJ111" s="26">
        <f t="shared" si="9"/>
        <v>167316.83000000002</v>
      </c>
      <c r="AK111" s="17">
        <f t="shared" si="10"/>
        <v>227886.62</v>
      </c>
      <c r="AL111" s="19">
        <f t="shared" si="11"/>
        <v>299301.28000000003</v>
      </c>
      <c r="AM111" s="32">
        <f t="shared" si="12"/>
        <v>-71414.660000000033</v>
      </c>
    </row>
    <row r="112" spans="1:39" x14ac:dyDescent="0.2">
      <c r="A112" s="1" t="s">
        <v>495</v>
      </c>
      <c r="B112" s="1" t="s">
        <v>496</v>
      </c>
      <c r="C112" s="90">
        <v>1985</v>
      </c>
      <c r="D112" s="91" t="s">
        <v>1191</v>
      </c>
      <c r="E112" s="286" t="s">
        <v>2117</v>
      </c>
      <c r="F112" s="270">
        <v>98114.7</v>
      </c>
      <c r="G112" s="270">
        <v>0</v>
      </c>
      <c r="H112" s="270">
        <v>28729.040000000001</v>
      </c>
      <c r="I112" s="286">
        <v>170511.25</v>
      </c>
      <c r="J112" s="286">
        <v>89535.05</v>
      </c>
      <c r="O112" s="274">
        <v>315</v>
      </c>
      <c r="R112" s="286">
        <v>-1100226.8500000001</v>
      </c>
      <c r="S112" s="286">
        <v>1767292.42</v>
      </c>
      <c r="U112" s="271">
        <v>152593.54999999999</v>
      </c>
      <c r="X112" s="271">
        <v>124390</v>
      </c>
      <c r="Y112" s="271">
        <v>2000</v>
      </c>
      <c r="Z112" s="272">
        <v>176780</v>
      </c>
      <c r="AC112" s="272">
        <v>27463.26</v>
      </c>
      <c r="AD112" s="272">
        <v>10832.62</v>
      </c>
      <c r="AH112" s="101">
        <f t="shared" si="7"/>
        <v>126843.73999999999</v>
      </c>
      <c r="AI112" s="37">
        <f t="shared" si="8"/>
        <v>315</v>
      </c>
      <c r="AJ112" s="26">
        <f t="shared" si="9"/>
        <v>126528.73999999999</v>
      </c>
      <c r="AK112" s="17">
        <f t="shared" si="10"/>
        <v>278983.55</v>
      </c>
      <c r="AL112" s="19">
        <f t="shared" si="11"/>
        <v>215075.88</v>
      </c>
      <c r="AM112" s="32">
        <f t="shared" si="12"/>
        <v>63907.669999999984</v>
      </c>
    </row>
    <row r="113" spans="1:39" x14ac:dyDescent="0.2">
      <c r="A113" s="1" t="s">
        <v>495</v>
      </c>
      <c r="B113" s="1" t="s">
        <v>496</v>
      </c>
      <c r="C113" s="90">
        <v>4265</v>
      </c>
      <c r="D113" s="91" t="s">
        <v>1192</v>
      </c>
      <c r="E113" s="286" t="s">
        <v>2118</v>
      </c>
      <c r="F113" s="270">
        <v>138848.87</v>
      </c>
      <c r="G113" s="270">
        <v>0</v>
      </c>
      <c r="H113" s="270">
        <v>13316.59</v>
      </c>
      <c r="I113" s="286">
        <v>796056.02</v>
      </c>
      <c r="J113" s="286">
        <v>59912.55</v>
      </c>
      <c r="K113" s="274">
        <v>0</v>
      </c>
      <c r="L113" s="274">
        <v>0</v>
      </c>
      <c r="M113" s="274">
        <v>0</v>
      </c>
      <c r="N113" s="274">
        <v>0</v>
      </c>
      <c r="O113" s="274">
        <v>0</v>
      </c>
      <c r="P113" s="286">
        <v>0</v>
      </c>
      <c r="R113" s="286">
        <v>-87814.080000000002</v>
      </c>
      <c r="S113" s="286">
        <v>1775492.61</v>
      </c>
      <c r="U113" s="271">
        <v>202047.51</v>
      </c>
      <c r="X113" s="271">
        <v>144750</v>
      </c>
      <c r="Y113" s="271">
        <v>3000</v>
      </c>
      <c r="Z113" s="272">
        <v>237901</v>
      </c>
      <c r="AC113" s="272">
        <v>117051.44</v>
      </c>
      <c r="AD113" s="272">
        <v>14851.74</v>
      </c>
      <c r="AE113" s="272">
        <v>0</v>
      </c>
      <c r="AF113" s="272">
        <v>0</v>
      </c>
      <c r="AH113" s="101">
        <f t="shared" si="7"/>
        <v>152165.46</v>
      </c>
      <c r="AI113" s="37">
        <f t="shared" si="8"/>
        <v>0</v>
      </c>
      <c r="AJ113" s="26">
        <f t="shared" si="9"/>
        <v>152165.46</v>
      </c>
      <c r="AK113" s="17">
        <f t="shared" si="10"/>
        <v>349797.51</v>
      </c>
      <c r="AL113" s="19">
        <f t="shared" si="11"/>
        <v>369804.18</v>
      </c>
      <c r="AM113" s="32">
        <f t="shared" si="12"/>
        <v>-20006.669999999984</v>
      </c>
    </row>
    <row r="114" spans="1:39" x14ac:dyDescent="0.2">
      <c r="A114" s="1" t="s">
        <v>495</v>
      </c>
      <c r="B114" s="1" t="s">
        <v>496</v>
      </c>
      <c r="C114" s="90">
        <v>2947</v>
      </c>
      <c r="D114" s="91" t="s">
        <v>1193</v>
      </c>
      <c r="E114" s="286" t="s">
        <v>2198</v>
      </c>
      <c r="F114" s="270">
        <v>149074.20000000001</v>
      </c>
      <c r="H114" s="270">
        <v>33218.589999999997</v>
      </c>
      <c r="I114" s="286">
        <v>254306.58</v>
      </c>
      <c r="J114" s="286">
        <v>114707.24</v>
      </c>
      <c r="O114" s="274">
        <v>0</v>
      </c>
      <c r="R114" s="286">
        <v>-72279.960000000006</v>
      </c>
      <c r="S114" s="286">
        <v>2441491.2400000002</v>
      </c>
      <c r="U114" s="271">
        <v>62820.42</v>
      </c>
      <c r="X114" s="271">
        <v>58120</v>
      </c>
      <c r="Y114" s="271">
        <v>1500</v>
      </c>
      <c r="Z114" s="272">
        <v>109616.5</v>
      </c>
      <c r="AC114" s="272">
        <v>102224.96000000001</v>
      </c>
      <c r="AD114" s="272">
        <v>13197.79</v>
      </c>
      <c r="AH114" s="101">
        <f t="shared" si="7"/>
        <v>182292.79</v>
      </c>
      <c r="AI114" s="37">
        <f t="shared" si="8"/>
        <v>0</v>
      </c>
      <c r="AJ114" s="26">
        <f t="shared" si="9"/>
        <v>182292.79</v>
      </c>
      <c r="AK114" s="17">
        <f t="shared" si="10"/>
        <v>122440.42</v>
      </c>
      <c r="AL114" s="19">
        <f t="shared" si="11"/>
        <v>225039.25000000003</v>
      </c>
      <c r="AM114" s="32">
        <f t="shared" si="12"/>
        <v>-102598.83000000003</v>
      </c>
    </row>
    <row r="115" spans="1:39" x14ac:dyDescent="0.2">
      <c r="A115" s="1" t="s">
        <v>499</v>
      </c>
      <c r="B115" s="1" t="s">
        <v>500</v>
      </c>
      <c r="C115" s="90">
        <v>4403</v>
      </c>
      <c r="D115" s="91" t="s">
        <v>1194</v>
      </c>
      <c r="E115" s="286" t="s">
        <v>2119</v>
      </c>
      <c r="F115" s="270">
        <v>238352.89</v>
      </c>
      <c r="G115" s="270">
        <v>199077.11</v>
      </c>
      <c r="H115" s="270">
        <v>28746.84</v>
      </c>
      <c r="I115" s="286">
        <v>173432.12</v>
      </c>
      <c r="J115" s="286">
        <v>109820.18</v>
      </c>
      <c r="L115" s="274">
        <v>116785</v>
      </c>
      <c r="O115" s="274">
        <v>301.56</v>
      </c>
      <c r="R115" s="286">
        <v>-20010</v>
      </c>
      <c r="S115" s="286">
        <v>1753510.53</v>
      </c>
      <c r="U115" s="271">
        <v>297945.63</v>
      </c>
      <c r="X115" s="271">
        <v>160880</v>
      </c>
      <c r="Z115" s="272">
        <v>232870</v>
      </c>
      <c r="AC115" s="272">
        <v>60560.35</v>
      </c>
      <c r="AD115" s="272">
        <v>8011.27</v>
      </c>
      <c r="AH115" s="101">
        <f t="shared" si="7"/>
        <v>466176.84</v>
      </c>
      <c r="AI115" s="37">
        <f t="shared" si="8"/>
        <v>117086.56</v>
      </c>
      <c r="AJ115" s="26">
        <f t="shared" si="9"/>
        <v>349090.28</v>
      </c>
      <c r="AK115" s="17">
        <f t="shared" si="10"/>
        <v>458825.63</v>
      </c>
      <c r="AL115" s="19">
        <f t="shared" si="11"/>
        <v>301441.62</v>
      </c>
      <c r="AM115" s="32">
        <f t="shared" si="12"/>
        <v>157384.01</v>
      </c>
    </row>
    <row r="116" spans="1:39" x14ac:dyDescent="0.2">
      <c r="A116" s="1" t="s">
        <v>499</v>
      </c>
      <c r="B116" s="1" t="s">
        <v>500</v>
      </c>
      <c r="C116" s="90">
        <v>5267</v>
      </c>
      <c r="D116" s="91" t="s">
        <v>1195</v>
      </c>
      <c r="E116" s="286" t="s">
        <v>2120</v>
      </c>
      <c r="F116" s="270">
        <v>533156.16</v>
      </c>
      <c r="G116" s="270">
        <v>233943.84</v>
      </c>
      <c r="H116" s="270">
        <v>35089.11</v>
      </c>
      <c r="I116" s="286">
        <v>195452.29</v>
      </c>
      <c r="J116" s="286">
        <v>134247.65</v>
      </c>
      <c r="L116" s="274">
        <v>71200</v>
      </c>
      <c r="O116" s="274">
        <v>63.55</v>
      </c>
      <c r="R116" s="286">
        <v>-61430.5</v>
      </c>
      <c r="S116" s="286">
        <v>2570940.36</v>
      </c>
      <c r="U116" s="271">
        <v>394029.21</v>
      </c>
      <c r="X116" s="271">
        <v>105580</v>
      </c>
      <c r="Z116" s="272">
        <v>205095</v>
      </c>
      <c r="AC116" s="272">
        <v>51044.25</v>
      </c>
      <c r="AD116" s="272">
        <v>16357.49</v>
      </c>
      <c r="AH116" s="101">
        <f t="shared" si="7"/>
        <v>802189.11</v>
      </c>
      <c r="AI116" s="37">
        <f t="shared" si="8"/>
        <v>71263.55</v>
      </c>
      <c r="AJ116" s="26">
        <f t="shared" si="9"/>
        <v>730925.55999999994</v>
      </c>
      <c r="AK116" s="17">
        <f t="shared" si="10"/>
        <v>499609.21</v>
      </c>
      <c r="AL116" s="19">
        <f t="shared" si="11"/>
        <v>272496.74</v>
      </c>
      <c r="AM116" s="32">
        <f t="shared" si="12"/>
        <v>227112.47000000003</v>
      </c>
    </row>
    <row r="117" spans="1:39" x14ac:dyDescent="0.2">
      <c r="A117" s="1" t="s">
        <v>499</v>
      </c>
      <c r="B117" s="1" t="s">
        <v>500</v>
      </c>
      <c r="C117" s="90">
        <v>5254</v>
      </c>
      <c r="D117" s="91" t="s">
        <v>1196</v>
      </c>
      <c r="E117" s="286" t="s">
        <v>2121</v>
      </c>
      <c r="F117" s="270">
        <v>641290.43000000005</v>
      </c>
      <c r="G117" s="270">
        <v>230532.55</v>
      </c>
      <c r="H117" s="270">
        <v>16329.07</v>
      </c>
      <c r="I117" s="286">
        <v>973567.56</v>
      </c>
      <c r="J117" s="286">
        <v>159177.12</v>
      </c>
      <c r="L117" s="274">
        <v>0</v>
      </c>
      <c r="R117" s="286">
        <v>4305</v>
      </c>
      <c r="S117" s="286">
        <v>2193906.69</v>
      </c>
      <c r="U117" s="271">
        <v>295140.45</v>
      </c>
      <c r="X117" s="271">
        <v>157050</v>
      </c>
      <c r="Z117" s="272">
        <v>220270</v>
      </c>
      <c r="AC117" s="272">
        <v>83741.39</v>
      </c>
      <c r="AD117" s="272">
        <v>21014.99</v>
      </c>
      <c r="AH117" s="101">
        <f t="shared" si="7"/>
        <v>888152.04999999993</v>
      </c>
      <c r="AI117" s="37">
        <f t="shared" si="8"/>
        <v>0</v>
      </c>
      <c r="AJ117" s="26">
        <f t="shared" si="9"/>
        <v>888152.04999999993</v>
      </c>
      <c r="AK117" s="17">
        <f t="shared" si="10"/>
        <v>452190.45</v>
      </c>
      <c r="AL117" s="19">
        <f t="shared" si="11"/>
        <v>325026.38</v>
      </c>
      <c r="AM117" s="32">
        <f t="shared" si="12"/>
        <v>127164.07</v>
      </c>
    </row>
    <row r="118" spans="1:39" x14ac:dyDescent="0.2">
      <c r="A118" s="1" t="s">
        <v>499</v>
      </c>
      <c r="B118" s="1" t="s">
        <v>500</v>
      </c>
      <c r="C118" s="90">
        <v>3104</v>
      </c>
      <c r="D118" s="91" t="s">
        <v>1197</v>
      </c>
      <c r="E118" s="286" t="s">
        <v>2122</v>
      </c>
      <c r="F118" s="270">
        <v>454488.56</v>
      </c>
      <c r="G118" s="270">
        <v>176408.81</v>
      </c>
      <c r="H118" s="270">
        <v>81346.64</v>
      </c>
      <c r="I118" s="286">
        <v>513642.09</v>
      </c>
      <c r="J118" s="286">
        <v>61688.66</v>
      </c>
      <c r="L118" s="274">
        <v>0</v>
      </c>
      <c r="O118" s="274">
        <v>0</v>
      </c>
      <c r="R118" s="286">
        <v>12150</v>
      </c>
      <c r="S118" s="286">
        <v>2140701.11</v>
      </c>
      <c r="U118" s="271">
        <v>333926.78000000003</v>
      </c>
      <c r="X118" s="271">
        <v>109220</v>
      </c>
      <c r="Z118" s="272">
        <v>190540</v>
      </c>
      <c r="AC118" s="272">
        <v>69166.67</v>
      </c>
      <c r="AD118" s="272">
        <v>11871.81</v>
      </c>
      <c r="AH118" s="101">
        <f t="shared" si="7"/>
        <v>712244.01</v>
      </c>
      <c r="AI118" s="37">
        <f t="shared" si="8"/>
        <v>0</v>
      </c>
      <c r="AJ118" s="26">
        <f t="shared" si="9"/>
        <v>712244.01</v>
      </c>
      <c r="AK118" s="17">
        <f t="shared" si="10"/>
        <v>443146.78</v>
      </c>
      <c r="AL118" s="19">
        <f t="shared" si="11"/>
        <v>271578.48</v>
      </c>
      <c r="AM118" s="32">
        <f t="shared" si="12"/>
        <v>171568.30000000005</v>
      </c>
    </row>
    <row r="119" spans="1:39" x14ac:dyDescent="0.2">
      <c r="A119" s="1" t="s">
        <v>499</v>
      </c>
      <c r="B119" s="1" t="s">
        <v>500</v>
      </c>
      <c r="C119" s="90">
        <v>5560</v>
      </c>
      <c r="D119" s="91" t="s">
        <v>1198</v>
      </c>
      <c r="E119" s="286" t="s">
        <v>2123</v>
      </c>
      <c r="F119" s="270">
        <v>794209.29</v>
      </c>
      <c r="G119" s="270">
        <v>218845.19</v>
      </c>
      <c r="H119" s="270">
        <v>30498.28</v>
      </c>
      <c r="I119" s="286">
        <v>505353.91</v>
      </c>
      <c r="J119" s="286">
        <v>129580.64</v>
      </c>
      <c r="L119" s="274">
        <v>0</v>
      </c>
      <c r="R119" s="286">
        <v>10620</v>
      </c>
      <c r="S119" s="286">
        <v>2916966.34</v>
      </c>
      <c r="U119" s="271">
        <v>291761.37</v>
      </c>
      <c r="X119" s="271">
        <v>148030</v>
      </c>
      <c r="Z119" s="272">
        <v>214205</v>
      </c>
      <c r="AC119" s="272">
        <v>42644.85</v>
      </c>
      <c r="AD119" s="272">
        <v>19874.32</v>
      </c>
      <c r="AH119" s="101">
        <f t="shared" si="7"/>
        <v>1043552.76</v>
      </c>
      <c r="AI119" s="37">
        <f t="shared" si="8"/>
        <v>0</v>
      </c>
      <c r="AJ119" s="26">
        <f t="shared" si="9"/>
        <v>1043552.76</v>
      </c>
      <c r="AK119" s="17">
        <f t="shared" si="10"/>
        <v>439791.37</v>
      </c>
      <c r="AL119" s="19">
        <f t="shared" si="11"/>
        <v>276724.17</v>
      </c>
      <c r="AM119" s="32">
        <f t="shared" si="12"/>
        <v>163067.20000000001</v>
      </c>
    </row>
    <row r="120" spans="1:39" x14ac:dyDescent="0.2">
      <c r="A120" s="1" t="s">
        <v>499</v>
      </c>
      <c r="B120" s="1" t="s">
        <v>500</v>
      </c>
      <c r="C120" s="90">
        <v>4224</v>
      </c>
      <c r="D120" s="91" t="s">
        <v>1199</v>
      </c>
      <c r="E120" s="286" t="s">
        <v>2124</v>
      </c>
      <c r="F120" s="270">
        <v>870100.64</v>
      </c>
      <c r="G120" s="270">
        <v>233261.86</v>
      </c>
      <c r="H120" s="270">
        <v>21420.69</v>
      </c>
      <c r="I120" s="286">
        <v>2358292.34</v>
      </c>
      <c r="J120" s="286">
        <v>126882.45</v>
      </c>
      <c r="L120" s="274">
        <v>0</v>
      </c>
      <c r="O120" s="274">
        <v>0</v>
      </c>
      <c r="R120" s="286">
        <v>-48390</v>
      </c>
      <c r="S120" s="286">
        <v>1273796.02</v>
      </c>
      <c r="U120" s="271">
        <v>298544.42</v>
      </c>
      <c r="X120" s="271">
        <v>128110</v>
      </c>
      <c r="Z120" s="272">
        <v>201225</v>
      </c>
      <c r="AC120" s="272">
        <v>29844.23</v>
      </c>
      <c r="AD120" s="272">
        <v>21638.79</v>
      </c>
      <c r="AH120" s="101">
        <f t="shared" si="7"/>
        <v>1124783.19</v>
      </c>
      <c r="AI120" s="37">
        <f t="shared" si="8"/>
        <v>0</v>
      </c>
      <c r="AJ120" s="26">
        <f t="shared" si="9"/>
        <v>1124783.19</v>
      </c>
      <c r="AK120" s="17">
        <f t="shared" si="10"/>
        <v>426654.42</v>
      </c>
      <c r="AL120" s="19">
        <f t="shared" si="11"/>
        <v>252708.02000000002</v>
      </c>
      <c r="AM120" s="32">
        <f t="shared" si="12"/>
        <v>173946.39999999997</v>
      </c>
    </row>
    <row r="121" spans="1:39" x14ac:dyDescent="0.2">
      <c r="A121" s="1" t="s">
        <v>499</v>
      </c>
      <c r="B121" s="1" t="s">
        <v>500</v>
      </c>
      <c r="C121" s="90">
        <v>6946</v>
      </c>
      <c r="D121" s="91" t="s">
        <v>1200</v>
      </c>
      <c r="E121" s="286" t="s">
        <v>2125</v>
      </c>
      <c r="F121" s="270">
        <v>623359.81000000006</v>
      </c>
      <c r="G121" s="270">
        <v>182416.01</v>
      </c>
      <c r="H121" s="270">
        <v>28881.91</v>
      </c>
      <c r="I121" s="286">
        <v>1106567.73</v>
      </c>
      <c r="J121" s="286">
        <v>179754.68</v>
      </c>
      <c r="L121" s="274">
        <v>0</v>
      </c>
      <c r="O121" s="274">
        <v>93.94</v>
      </c>
      <c r="R121" s="286">
        <v>381675.72</v>
      </c>
      <c r="S121" s="286">
        <v>1503797.2</v>
      </c>
      <c r="U121" s="271">
        <v>434809.3</v>
      </c>
      <c r="X121" s="271">
        <v>137880</v>
      </c>
      <c r="Z121" s="272">
        <v>248015</v>
      </c>
      <c r="AC121" s="272">
        <v>46656.97</v>
      </c>
      <c r="AD121" s="272">
        <v>12207.55</v>
      </c>
      <c r="AH121" s="101">
        <f t="shared" si="7"/>
        <v>834657.7300000001</v>
      </c>
      <c r="AI121" s="37">
        <f t="shared" si="8"/>
        <v>93.94</v>
      </c>
      <c r="AJ121" s="26">
        <f t="shared" si="9"/>
        <v>834563.79000000015</v>
      </c>
      <c r="AK121" s="17">
        <f t="shared" si="10"/>
        <v>572689.30000000005</v>
      </c>
      <c r="AL121" s="19">
        <f t="shared" si="11"/>
        <v>306879.51999999996</v>
      </c>
      <c r="AM121" s="32">
        <f t="shared" si="12"/>
        <v>265809.78000000009</v>
      </c>
    </row>
    <row r="122" spans="1:39" x14ac:dyDescent="0.2">
      <c r="A122" s="1" t="s">
        <v>499</v>
      </c>
      <c r="B122" s="1" t="s">
        <v>500</v>
      </c>
      <c r="C122" s="90">
        <v>4263</v>
      </c>
      <c r="D122" s="91" t="s">
        <v>1201</v>
      </c>
      <c r="E122" s="286" t="s">
        <v>2126</v>
      </c>
      <c r="F122" s="270">
        <v>436619.45</v>
      </c>
      <c r="G122" s="270">
        <v>210796.76</v>
      </c>
      <c r="H122" s="270">
        <v>30748.26</v>
      </c>
      <c r="I122" s="286">
        <v>459827.19</v>
      </c>
      <c r="J122" s="286">
        <v>101555.67</v>
      </c>
      <c r="L122" s="274">
        <v>1605</v>
      </c>
      <c r="R122" s="286">
        <v>11520</v>
      </c>
      <c r="S122" s="286">
        <v>1567499.51</v>
      </c>
      <c r="U122" s="271">
        <v>178244.02</v>
      </c>
      <c r="X122" s="271">
        <v>144730</v>
      </c>
      <c r="Z122" s="272">
        <v>178470</v>
      </c>
      <c r="AC122" s="272">
        <v>28536.13</v>
      </c>
      <c r="AD122" s="272">
        <v>7106.07</v>
      </c>
      <c r="AH122" s="101">
        <f t="shared" si="7"/>
        <v>678164.47</v>
      </c>
      <c r="AI122" s="37">
        <f t="shared" si="8"/>
        <v>1605</v>
      </c>
      <c r="AJ122" s="26">
        <f t="shared" si="9"/>
        <v>676559.47</v>
      </c>
      <c r="AK122" s="17">
        <f t="shared" si="10"/>
        <v>322974.02</v>
      </c>
      <c r="AL122" s="19">
        <f t="shared" si="11"/>
        <v>214112.2</v>
      </c>
      <c r="AM122" s="32">
        <f t="shared" si="12"/>
        <v>108861.82</v>
      </c>
    </row>
    <row r="123" spans="1:39" x14ac:dyDescent="0.2">
      <c r="A123" s="1" t="s">
        <v>499</v>
      </c>
      <c r="B123" s="1" t="s">
        <v>500</v>
      </c>
      <c r="C123" s="90">
        <v>3035</v>
      </c>
      <c r="D123" s="91" t="s">
        <v>1202</v>
      </c>
      <c r="E123" s="286" t="s">
        <v>2203</v>
      </c>
      <c r="F123" s="270">
        <v>425972.14</v>
      </c>
      <c r="G123" s="270">
        <v>188907.54</v>
      </c>
      <c r="H123" s="270">
        <v>27116.98</v>
      </c>
      <c r="I123" s="286">
        <v>685846.14</v>
      </c>
      <c r="J123" s="286">
        <v>69389.58</v>
      </c>
      <c r="L123" s="274">
        <v>0</v>
      </c>
      <c r="O123" s="274">
        <v>140</v>
      </c>
      <c r="R123" s="286">
        <v>-11380</v>
      </c>
      <c r="S123" s="286">
        <v>2486417.9700000002</v>
      </c>
      <c r="U123" s="271">
        <v>262696.09000000003</v>
      </c>
      <c r="X123" s="271">
        <v>93760</v>
      </c>
      <c r="Z123" s="272">
        <v>159050</v>
      </c>
      <c r="AC123" s="272">
        <v>17244.57</v>
      </c>
      <c r="AD123" s="272">
        <v>15217.79</v>
      </c>
      <c r="AH123" s="101">
        <f t="shared" si="7"/>
        <v>641996.66</v>
      </c>
      <c r="AI123" s="37">
        <f t="shared" si="8"/>
        <v>140</v>
      </c>
      <c r="AJ123" s="26">
        <f t="shared" si="9"/>
        <v>641856.66</v>
      </c>
      <c r="AK123" s="17">
        <f t="shared" si="10"/>
        <v>356456.09</v>
      </c>
      <c r="AL123" s="19">
        <f t="shared" si="11"/>
        <v>191512.36000000002</v>
      </c>
      <c r="AM123" s="32">
        <f t="shared" si="12"/>
        <v>164943.73000000001</v>
      </c>
    </row>
    <row r="124" spans="1:39" x14ac:dyDescent="0.2">
      <c r="A124" s="1" t="s">
        <v>499</v>
      </c>
      <c r="B124" s="1" t="s">
        <v>500</v>
      </c>
      <c r="C124" s="90">
        <v>3444</v>
      </c>
      <c r="D124" s="91" t="s">
        <v>1203</v>
      </c>
      <c r="E124" s="286" t="s">
        <v>2204</v>
      </c>
      <c r="F124" s="270">
        <v>526712.32999999996</v>
      </c>
      <c r="G124" s="270">
        <v>176117.02</v>
      </c>
      <c r="H124" s="270">
        <v>38034.61</v>
      </c>
      <c r="I124" s="286">
        <v>396356.69</v>
      </c>
      <c r="J124" s="286">
        <v>87840.76</v>
      </c>
      <c r="L124" s="274">
        <v>0</v>
      </c>
      <c r="R124" s="286">
        <v>2275</v>
      </c>
      <c r="S124" s="286">
        <v>2517902.33</v>
      </c>
      <c r="U124" s="271">
        <v>288002.59999999998</v>
      </c>
      <c r="X124" s="271">
        <v>86770</v>
      </c>
      <c r="Z124" s="272">
        <v>155800</v>
      </c>
      <c r="AC124" s="272">
        <v>23918.560000000001</v>
      </c>
      <c r="AD124" s="272">
        <v>12853.41</v>
      </c>
      <c r="AH124" s="101">
        <f t="shared" si="7"/>
        <v>740863.96</v>
      </c>
      <c r="AI124" s="37">
        <f t="shared" si="8"/>
        <v>0</v>
      </c>
      <c r="AJ124" s="26">
        <f t="shared" si="9"/>
        <v>740863.96</v>
      </c>
      <c r="AK124" s="17">
        <f t="shared" si="10"/>
        <v>374772.6</v>
      </c>
      <c r="AL124" s="19">
        <f t="shared" si="11"/>
        <v>192571.97</v>
      </c>
      <c r="AM124" s="32">
        <f t="shared" si="12"/>
        <v>182200.62999999998</v>
      </c>
    </row>
    <row r="125" spans="1:39" x14ac:dyDescent="0.2">
      <c r="A125" s="1" t="s">
        <v>503</v>
      </c>
      <c r="B125" s="1" t="s">
        <v>504</v>
      </c>
      <c r="C125" s="90">
        <v>2224</v>
      </c>
      <c r="D125" s="91" t="s">
        <v>1204</v>
      </c>
      <c r="E125" s="286" t="s">
        <v>2127</v>
      </c>
      <c r="F125" s="270">
        <v>228188.18</v>
      </c>
      <c r="G125" s="270">
        <v>0</v>
      </c>
      <c r="H125" s="270">
        <v>98355.839999999997</v>
      </c>
      <c r="I125" s="286">
        <v>189810.6</v>
      </c>
      <c r="J125" s="286">
        <v>27282.45</v>
      </c>
      <c r="L125" s="274">
        <v>91800</v>
      </c>
      <c r="S125" s="286">
        <v>2171633.4300000002</v>
      </c>
      <c r="U125" s="271">
        <v>34378.61</v>
      </c>
      <c r="V125" s="271">
        <v>0</v>
      </c>
      <c r="X125" s="271">
        <v>103459.5</v>
      </c>
      <c r="Z125" s="272">
        <v>134285.5</v>
      </c>
      <c r="AC125" s="272">
        <v>26354.16</v>
      </c>
      <c r="AD125" s="272">
        <v>11555.28</v>
      </c>
      <c r="AH125" s="101">
        <f t="shared" si="7"/>
        <v>326544.02</v>
      </c>
      <c r="AI125" s="37">
        <f t="shared" si="8"/>
        <v>91800</v>
      </c>
      <c r="AJ125" s="26">
        <f t="shared" si="9"/>
        <v>234744.02000000002</v>
      </c>
      <c r="AK125" s="17">
        <f t="shared" si="10"/>
        <v>137838.10999999999</v>
      </c>
      <c r="AL125" s="19">
        <f t="shared" si="11"/>
        <v>172194.94</v>
      </c>
      <c r="AM125" s="32">
        <f t="shared" si="12"/>
        <v>-34356.830000000016</v>
      </c>
    </row>
    <row r="126" spans="1:39" x14ac:dyDescent="0.2">
      <c r="A126" s="1" t="s">
        <v>503</v>
      </c>
      <c r="B126" s="1" t="s">
        <v>504</v>
      </c>
      <c r="C126" s="90">
        <v>6948</v>
      </c>
      <c r="D126" s="91" t="s">
        <v>1205</v>
      </c>
      <c r="E126" s="286" t="s">
        <v>2128</v>
      </c>
      <c r="F126" s="270">
        <v>32790.9</v>
      </c>
      <c r="G126" s="270">
        <v>0</v>
      </c>
      <c r="H126" s="270">
        <v>118858.71</v>
      </c>
      <c r="I126" s="286">
        <v>8389.2999999999993</v>
      </c>
      <c r="J126" s="286">
        <v>153903.66</v>
      </c>
      <c r="L126" s="274">
        <v>0</v>
      </c>
      <c r="O126" s="274">
        <v>0</v>
      </c>
      <c r="S126" s="286">
        <v>1977387.82</v>
      </c>
      <c r="U126" s="271">
        <v>53968.02</v>
      </c>
      <c r="X126" s="271">
        <v>197437</v>
      </c>
      <c r="Z126" s="272">
        <v>197437</v>
      </c>
      <c r="AC126" s="272">
        <v>37133.5</v>
      </c>
      <c r="AD126" s="272">
        <v>7246.39</v>
      </c>
      <c r="AH126" s="101">
        <f t="shared" si="7"/>
        <v>151649.61000000002</v>
      </c>
      <c r="AI126" s="37">
        <f t="shared" si="8"/>
        <v>0</v>
      </c>
      <c r="AJ126" s="26">
        <f t="shared" si="9"/>
        <v>151649.61000000002</v>
      </c>
      <c r="AK126" s="17">
        <f t="shared" si="10"/>
        <v>251405.02</v>
      </c>
      <c r="AL126" s="19">
        <f t="shared" si="11"/>
        <v>241816.89</v>
      </c>
      <c r="AM126" s="32">
        <f t="shared" si="12"/>
        <v>9588.1299999999756</v>
      </c>
    </row>
    <row r="127" spans="1:39" x14ac:dyDescent="0.2">
      <c r="A127" s="1" t="s">
        <v>503</v>
      </c>
      <c r="B127" s="1" t="s">
        <v>504</v>
      </c>
      <c r="C127" s="90">
        <v>2265</v>
      </c>
      <c r="D127" s="91" t="s">
        <v>1206</v>
      </c>
      <c r="E127" s="286" t="s">
        <v>2129</v>
      </c>
      <c r="F127" s="270">
        <v>84392.43</v>
      </c>
      <c r="G127" s="270">
        <v>0</v>
      </c>
      <c r="H127" s="270">
        <v>65558.740000000005</v>
      </c>
      <c r="I127" s="286">
        <v>174376.73</v>
      </c>
      <c r="J127" s="286">
        <v>66019.66</v>
      </c>
      <c r="L127" s="274">
        <v>121800</v>
      </c>
      <c r="S127" s="286">
        <v>1774116.27</v>
      </c>
      <c r="U127" s="271">
        <v>103202.98</v>
      </c>
      <c r="X127" s="271">
        <v>89480</v>
      </c>
      <c r="Z127" s="272">
        <v>116050</v>
      </c>
      <c r="AC127" s="272">
        <v>48920.2</v>
      </c>
      <c r="AD127" s="272">
        <v>6024.07</v>
      </c>
      <c r="AH127" s="101">
        <f t="shared" si="7"/>
        <v>149951.16999999998</v>
      </c>
      <c r="AI127" s="37">
        <f t="shared" si="8"/>
        <v>121800</v>
      </c>
      <c r="AJ127" s="26">
        <f t="shared" si="9"/>
        <v>28151.169999999984</v>
      </c>
      <c r="AK127" s="17">
        <f t="shared" si="10"/>
        <v>192682.97999999998</v>
      </c>
      <c r="AL127" s="19">
        <f t="shared" si="11"/>
        <v>170994.27000000002</v>
      </c>
      <c r="AM127" s="32">
        <f t="shared" si="12"/>
        <v>21688.709999999963</v>
      </c>
    </row>
    <row r="128" spans="1:39" x14ac:dyDescent="0.2">
      <c r="A128" s="1" t="s">
        <v>503</v>
      </c>
      <c r="B128" s="1" t="s">
        <v>504</v>
      </c>
      <c r="C128" s="90">
        <v>4502</v>
      </c>
      <c r="D128" s="91" t="s">
        <v>1207</v>
      </c>
      <c r="E128" s="286" t="s">
        <v>2130</v>
      </c>
      <c r="F128" s="270">
        <v>250219.24</v>
      </c>
      <c r="G128" s="270">
        <v>0</v>
      </c>
      <c r="H128" s="270">
        <v>151624.94</v>
      </c>
      <c r="I128" s="286">
        <v>120247.69</v>
      </c>
      <c r="J128" s="286">
        <v>77881.23</v>
      </c>
      <c r="L128" s="274">
        <v>145600</v>
      </c>
      <c r="S128" s="286">
        <v>1520211.94</v>
      </c>
      <c r="U128" s="271">
        <v>73166.92</v>
      </c>
      <c r="W128" s="271">
        <v>28.57</v>
      </c>
      <c r="X128" s="271">
        <v>209383</v>
      </c>
      <c r="Z128" s="272">
        <v>247393</v>
      </c>
      <c r="AC128" s="272">
        <v>6058.97</v>
      </c>
      <c r="AD128" s="272">
        <v>3450.83</v>
      </c>
      <c r="AH128" s="101">
        <f t="shared" si="7"/>
        <v>401844.18</v>
      </c>
      <c r="AI128" s="37">
        <f t="shared" si="8"/>
        <v>145600</v>
      </c>
      <c r="AJ128" s="26">
        <f t="shared" si="9"/>
        <v>256244.18</v>
      </c>
      <c r="AK128" s="17">
        <f t="shared" si="10"/>
        <v>282578.49</v>
      </c>
      <c r="AL128" s="19">
        <f t="shared" si="11"/>
        <v>256902.8</v>
      </c>
      <c r="AM128" s="32">
        <f t="shared" si="12"/>
        <v>25675.690000000002</v>
      </c>
    </row>
    <row r="129" spans="1:39" x14ac:dyDescent="0.2">
      <c r="A129" s="1" t="s">
        <v>503</v>
      </c>
      <c r="B129" s="1" t="s">
        <v>504</v>
      </c>
      <c r="C129" s="90">
        <v>6455</v>
      </c>
      <c r="D129" s="91" t="s">
        <v>1208</v>
      </c>
      <c r="E129" s="286" t="s">
        <v>2131</v>
      </c>
      <c r="F129" s="270">
        <v>527362.29</v>
      </c>
      <c r="G129" s="270">
        <v>0</v>
      </c>
      <c r="H129" s="270">
        <v>138776.54999999999</v>
      </c>
      <c r="I129" s="286">
        <v>167090.59</v>
      </c>
      <c r="J129" s="286">
        <v>117419.33</v>
      </c>
      <c r="L129" s="274">
        <v>0</v>
      </c>
      <c r="O129" s="274">
        <v>0</v>
      </c>
      <c r="S129" s="286">
        <v>2436322.09</v>
      </c>
      <c r="U129" s="271">
        <v>111231.86</v>
      </c>
      <c r="X129" s="271">
        <v>116391.5</v>
      </c>
      <c r="Z129" s="272">
        <v>193570.5</v>
      </c>
      <c r="AC129" s="272">
        <v>56233.16</v>
      </c>
      <c r="AD129" s="272">
        <v>8951.23</v>
      </c>
      <c r="AH129" s="101">
        <f t="shared" si="7"/>
        <v>666138.84000000008</v>
      </c>
      <c r="AI129" s="37">
        <f t="shared" si="8"/>
        <v>0</v>
      </c>
      <c r="AJ129" s="26">
        <f t="shared" si="9"/>
        <v>666138.84000000008</v>
      </c>
      <c r="AK129" s="17">
        <f t="shared" si="10"/>
        <v>227623.36</v>
      </c>
      <c r="AL129" s="19">
        <f t="shared" si="11"/>
        <v>258754.89</v>
      </c>
      <c r="AM129" s="32">
        <f t="shared" si="12"/>
        <v>-31131.530000000028</v>
      </c>
    </row>
    <row r="130" spans="1:39" x14ac:dyDescent="0.2">
      <c r="A130" s="1" t="s">
        <v>503</v>
      </c>
      <c r="B130" s="1" t="s">
        <v>504</v>
      </c>
      <c r="C130" s="90">
        <v>1661</v>
      </c>
      <c r="D130" s="91" t="s">
        <v>1209</v>
      </c>
      <c r="E130" s="286" t="s">
        <v>2132</v>
      </c>
      <c r="F130" s="270">
        <v>66264.58</v>
      </c>
      <c r="G130" s="270">
        <v>0</v>
      </c>
      <c r="H130" s="270">
        <v>67138.990000000005</v>
      </c>
      <c r="I130" s="286">
        <v>353924.29</v>
      </c>
      <c r="J130" s="286">
        <v>57065.23</v>
      </c>
      <c r="K130" s="274">
        <v>0</v>
      </c>
      <c r="L130" s="274">
        <v>18000</v>
      </c>
      <c r="O130" s="274">
        <v>0</v>
      </c>
      <c r="S130" s="286">
        <v>1752442.7</v>
      </c>
      <c r="U130" s="271">
        <v>45544.74</v>
      </c>
      <c r="V130" s="271">
        <v>0</v>
      </c>
      <c r="X130" s="271">
        <v>43390</v>
      </c>
      <c r="Z130" s="272">
        <v>67600</v>
      </c>
      <c r="AC130" s="272">
        <v>46931.35</v>
      </c>
      <c r="AD130" s="272">
        <v>11636.11</v>
      </c>
      <c r="AH130" s="101">
        <f t="shared" si="7"/>
        <v>133403.57</v>
      </c>
      <c r="AI130" s="37">
        <f t="shared" si="8"/>
        <v>18000</v>
      </c>
      <c r="AJ130" s="26">
        <f t="shared" si="9"/>
        <v>115403.57</v>
      </c>
      <c r="AK130" s="17">
        <f t="shared" si="10"/>
        <v>88934.739999999991</v>
      </c>
      <c r="AL130" s="19">
        <f t="shared" si="11"/>
        <v>126167.46</v>
      </c>
      <c r="AM130" s="32">
        <f t="shared" si="12"/>
        <v>-37232.720000000016</v>
      </c>
    </row>
    <row r="131" spans="1:39" x14ac:dyDescent="0.2">
      <c r="A131" s="1" t="s">
        <v>503</v>
      </c>
      <c r="B131" s="1" t="s">
        <v>504</v>
      </c>
      <c r="C131" s="90">
        <v>1935</v>
      </c>
      <c r="D131" s="91" t="s">
        <v>1210</v>
      </c>
      <c r="E131" s="286" t="s">
        <v>2133</v>
      </c>
      <c r="F131" s="270">
        <v>143099.29</v>
      </c>
      <c r="G131" s="270">
        <v>0</v>
      </c>
      <c r="H131" s="270">
        <v>63748.73</v>
      </c>
      <c r="I131" s="286">
        <v>374459.87</v>
      </c>
      <c r="J131" s="286">
        <v>49694.879999999997</v>
      </c>
      <c r="O131" s="274">
        <v>0</v>
      </c>
      <c r="S131" s="286">
        <v>2586652.75</v>
      </c>
      <c r="U131" s="271">
        <v>46511.17</v>
      </c>
      <c r="X131" s="271">
        <v>97853</v>
      </c>
      <c r="Z131" s="272">
        <v>118773</v>
      </c>
      <c r="AC131" s="272">
        <v>32148.95</v>
      </c>
      <c r="AD131" s="272">
        <v>13162.72</v>
      </c>
      <c r="AH131" s="101">
        <f t="shared" si="7"/>
        <v>206848.02000000002</v>
      </c>
      <c r="AI131" s="37">
        <f t="shared" si="8"/>
        <v>0</v>
      </c>
      <c r="AJ131" s="26">
        <f t="shared" si="9"/>
        <v>206848.02000000002</v>
      </c>
      <c r="AK131" s="17">
        <f t="shared" si="10"/>
        <v>144364.16999999998</v>
      </c>
      <c r="AL131" s="19">
        <f t="shared" si="11"/>
        <v>164084.67000000001</v>
      </c>
      <c r="AM131" s="32">
        <f t="shared" si="12"/>
        <v>-19720.500000000029</v>
      </c>
    </row>
    <row r="132" spans="1:39" x14ac:dyDescent="0.2">
      <c r="A132" s="1" t="s">
        <v>503</v>
      </c>
      <c r="B132" s="1" t="s">
        <v>504</v>
      </c>
      <c r="C132" s="90">
        <v>4296</v>
      </c>
      <c r="D132" s="91" t="s">
        <v>1211</v>
      </c>
      <c r="E132" s="286" t="s">
        <v>2134</v>
      </c>
      <c r="F132" s="270">
        <v>177472.02</v>
      </c>
      <c r="G132" s="270">
        <v>0</v>
      </c>
      <c r="H132" s="270">
        <v>104220.68</v>
      </c>
      <c r="I132" s="286">
        <v>57854.2</v>
      </c>
      <c r="J132" s="286">
        <v>77522.89</v>
      </c>
      <c r="L132" s="274">
        <v>126900</v>
      </c>
      <c r="S132" s="286">
        <v>1898238.82</v>
      </c>
      <c r="U132" s="271">
        <v>103228.77</v>
      </c>
      <c r="X132" s="271">
        <v>141084.5</v>
      </c>
      <c r="Z132" s="272">
        <v>183214.5</v>
      </c>
      <c r="AC132" s="272">
        <v>40652.31</v>
      </c>
      <c r="AD132" s="272">
        <v>7401.95</v>
      </c>
      <c r="AH132" s="101">
        <f t="shared" si="7"/>
        <v>281692.69999999995</v>
      </c>
      <c r="AI132" s="37">
        <f t="shared" si="8"/>
        <v>126900</v>
      </c>
      <c r="AJ132" s="26">
        <f t="shared" si="9"/>
        <v>154792.69999999995</v>
      </c>
      <c r="AK132" s="17">
        <f t="shared" si="10"/>
        <v>244313.27000000002</v>
      </c>
      <c r="AL132" s="19">
        <f t="shared" si="11"/>
        <v>231268.76</v>
      </c>
      <c r="AM132" s="32">
        <f t="shared" si="12"/>
        <v>13044.510000000009</v>
      </c>
    </row>
    <row r="133" spans="1:39" x14ac:dyDescent="0.2">
      <c r="A133" s="1" t="s">
        <v>503</v>
      </c>
      <c r="B133" s="1" t="s">
        <v>504</v>
      </c>
      <c r="C133" s="90">
        <v>4985</v>
      </c>
      <c r="D133" s="91" t="s">
        <v>1212</v>
      </c>
      <c r="E133" s="286" t="s">
        <v>2135</v>
      </c>
      <c r="F133" s="270">
        <v>470539.98</v>
      </c>
      <c r="G133" s="270">
        <v>0</v>
      </c>
      <c r="H133" s="270">
        <v>154952</v>
      </c>
      <c r="I133" s="286">
        <v>401051.68</v>
      </c>
      <c r="J133" s="286">
        <v>30498.01</v>
      </c>
      <c r="L133" s="274">
        <v>0</v>
      </c>
      <c r="S133" s="286">
        <v>2434424.27</v>
      </c>
      <c r="U133" s="271">
        <v>57060.67</v>
      </c>
      <c r="X133" s="271">
        <v>139416.5</v>
      </c>
      <c r="Z133" s="272">
        <v>170698.5</v>
      </c>
      <c r="AC133" s="272">
        <v>35977.53</v>
      </c>
      <c r="AD133" s="272">
        <v>13029.79</v>
      </c>
      <c r="AH133" s="101">
        <f t="shared" ref="AH133:AH192" si="13">SUM(F133:H133)</f>
        <v>625491.98</v>
      </c>
      <c r="AI133" s="37">
        <f t="shared" ref="AI133:AI192" si="14">SUM(K133:O133)</f>
        <v>0</v>
      </c>
      <c r="AJ133" s="26">
        <f t="shared" ref="AJ133:AJ192" si="15">AH133-AI133</f>
        <v>625491.98</v>
      </c>
      <c r="AK133" s="17">
        <f t="shared" ref="AK133:AK192" si="16">SUM(T133:Y133)</f>
        <v>196477.16999999998</v>
      </c>
      <c r="AL133" s="19">
        <f t="shared" ref="AL133:AL192" si="17">SUM(Z133:AG133)</f>
        <v>219705.82</v>
      </c>
      <c r="AM133" s="32">
        <f t="shared" ref="AM133:AM192" si="18">AK133-AL133</f>
        <v>-23228.650000000023</v>
      </c>
    </row>
    <row r="134" spans="1:39" x14ac:dyDescent="0.2">
      <c r="A134" s="1" t="s">
        <v>503</v>
      </c>
      <c r="B134" s="1" t="s">
        <v>504</v>
      </c>
      <c r="C134" s="90">
        <v>6488</v>
      </c>
      <c r="D134" s="91" t="s">
        <v>1213</v>
      </c>
      <c r="E134" s="286" t="s">
        <v>2136</v>
      </c>
      <c r="F134" s="270">
        <v>76903.839999999997</v>
      </c>
      <c r="G134" s="270">
        <v>0</v>
      </c>
      <c r="H134" s="270">
        <v>159740.54999999999</v>
      </c>
      <c r="I134" s="286">
        <v>454824.26</v>
      </c>
      <c r="J134" s="286">
        <v>70794.77</v>
      </c>
      <c r="L134" s="274">
        <v>200400</v>
      </c>
      <c r="S134" s="286">
        <v>2150215.54</v>
      </c>
      <c r="U134" s="271">
        <v>94438.04</v>
      </c>
      <c r="X134" s="271">
        <v>99781.5</v>
      </c>
      <c r="Z134" s="272">
        <v>99781.5</v>
      </c>
      <c r="AC134" s="272">
        <v>85616.8</v>
      </c>
      <c r="AD134" s="272">
        <v>13906.01</v>
      </c>
      <c r="AH134" s="101">
        <f t="shared" si="13"/>
        <v>236644.38999999998</v>
      </c>
      <c r="AI134" s="37">
        <f t="shared" si="14"/>
        <v>200400</v>
      </c>
      <c r="AJ134" s="26">
        <f t="shared" si="15"/>
        <v>36244.389999999985</v>
      </c>
      <c r="AK134" s="17">
        <f t="shared" si="16"/>
        <v>194219.53999999998</v>
      </c>
      <c r="AL134" s="19">
        <f t="shared" si="17"/>
        <v>199304.31</v>
      </c>
      <c r="AM134" s="32">
        <f t="shared" si="18"/>
        <v>-5084.7700000000186</v>
      </c>
    </row>
    <row r="135" spans="1:39" x14ac:dyDescent="0.2">
      <c r="A135" s="1" t="s">
        <v>503</v>
      </c>
      <c r="B135" s="1" t="s">
        <v>504</v>
      </c>
      <c r="C135" s="90">
        <v>789</v>
      </c>
      <c r="D135" s="91" t="s">
        <v>1214</v>
      </c>
      <c r="E135" s="286" t="s">
        <v>2199</v>
      </c>
      <c r="F135" s="270">
        <v>59051.51</v>
      </c>
      <c r="G135" s="270">
        <v>0</v>
      </c>
      <c r="H135" s="270">
        <v>33621.379999999997</v>
      </c>
      <c r="I135" s="286">
        <v>305171.8</v>
      </c>
      <c r="J135" s="286">
        <v>105238.88</v>
      </c>
      <c r="L135" s="274">
        <v>0</v>
      </c>
      <c r="S135" s="286">
        <v>1699412.19</v>
      </c>
      <c r="U135" s="271">
        <v>21239.74</v>
      </c>
      <c r="X135" s="271">
        <v>65803.5</v>
      </c>
      <c r="Z135" s="272">
        <v>83093.5</v>
      </c>
      <c r="AC135" s="272">
        <v>20500.8</v>
      </c>
      <c r="AD135" s="272">
        <v>13791.1</v>
      </c>
      <c r="AH135" s="101">
        <f t="shared" si="13"/>
        <v>92672.89</v>
      </c>
      <c r="AI135" s="37">
        <f t="shared" si="14"/>
        <v>0</v>
      </c>
      <c r="AJ135" s="26">
        <f t="shared" si="15"/>
        <v>92672.89</v>
      </c>
      <c r="AK135" s="17">
        <f t="shared" si="16"/>
        <v>87043.24</v>
      </c>
      <c r="AL135" s="19">
        <f t="shared" si="17"/>
        <v>117385.40000000001</v>
      </c>
      <c r="AM135" s="32">
        <f t="shared" si="18"/>
        <v>-30342.160000000003</v>
      </c>
    </row>
    <row r="136" spans="1:39" x14ac:dyDescent="0.2">
      <c r="A136" s="1" t="s">
        <v>507</v>
      </c>
      <c r="B136" s="1" t="s">
        <v>508</v>
      </c>
      <c r="C136" s="90">
        <v>8307</v>
      </c>
      <c r="D136" s="91" t="s">
        <v>1215</v>
      </c>
      <c r="E136" s="286" t="s">
        <v>2137</v>
      </c>
      <c r="F136" s="270">
        <v>463354.76</v>
      </c>
      <c r="G136" s="270">
        <v>0</v>
      </c>
      <c r="H136" s="270">
        <v>115143.24</v>
      </c>
      <c r="I136" s="286">
        <v>728417.39</v>
      </c>
      <c r="J136" s="286">
        <v>40940.239999999998</v>
      </c>
      <c r="L136" s="274">
        <v>37287</v>
      </c>
      <c r="O136" s="274">
        <v>0</v>
      </c>
      <c r="R136" s="286">
        <v>5015.3</v>
      </c>
      <c r="S136" s="286">
        <v>3628521.74</v>
      </c>
      <c r="U136" s="271">
        <v>120111.79</v>
      </c>
      <c r="X136" s="271">
        <v>135124.5</v>
      </c>
      <c r="Y136" s="271">
        <v>1500</v>
      </c>
      <c r="Z136" s="272">
        <v>166848.5</v>
      </c>
      <c r="AC136" s="272">
        <v>62192.06</v>
      </c>
      <c r="AD136" s="272">
        <v>17364.75</v>
      </c>
      <c r="AH136" s="101">
        <f t="shared" si="13"/>
        <v>578498</v>
      </c>
      <c r="AI136" s="37">
        <f t="shared" si="14"/>
        <v>37287</v>
      </c>
      <c r="AJ136" s="26">
        <f t="shared" si="15"/>
        <v>541211</v>
      </c>
      <c r="AK136" s="17">
        <f t="shared" si="16"/>
        <v>256736.28999999998</v>
      </c>
      <c r="AL136" s="19">
        <f t="shared" si="17"/>
        <v>246405.31</v>
      </c>
      <c r="AM136" s="32">
        <f t="shared" si="18"/>
        <v>10330.979999999981</v>
      </c>
    </row>
    <row r="137" spans="1:39" x14ac:dyDescent="0.2">
      <c r="A137" s="1" t="s">
        <v>507</v>
      </c>
      <c r="B137" s="1" t="s">
        <v>508</v>
      </c>
      <c r="C137" s="90">
        <v>4857</v>
      </c>
      <c r="D137" s="91" t="s">
        <v>1216</v>
      </c>
      <c r="E137" s="286" t="s">
        <v>2138</v>
      </c>
      <c r="F137" s="270">
        <v>289456.51</v>
      </c>
      <c r="G137" s="270">
        <v>0</v>
      </c>
      <c r="H137" s="270">
        <v>176680.34</v>
      </c>
      <c r="I137" s="286">
        <v>1075212.22</v>
      </c>
      <c r="J137" s="286">
        <v>33295.949999999997</v>
      </c>
      <c r="L137" s="274">
        <v>27700</v>
      </c>
      <c r="R137" s="286">
        <v>232.46</v>
      </c>
      <c r="S137" s="286">
        <v>365872.84</v>
      </c>
      <c r="U137" s="271">
        <v>13900.45</v>
      </c>
      <c r="X137" s="271">
        <v>174096.5</v>
      </c>
      <c r="Y137" s="271">
        <v>3000</v>
      </c>
      <c r="Z137" s="272">
        <v>199375.5</v>
      </c>
      <c r="AC137" s="272">
        <v>71779.55</v>
      </c>
      <c r="AD137" s="272">
        <v>8508.41</v>
      </c>
      <c r="AH137" s="101">
        <f t="shared" si="13"/>
        <v>466136.85</v>
      </c>
      <c r="AI137" s="37">
        <f t="shared" si="14"/>
        <v>27700</v>
      </c>
      <c r="AJ137" s="26">
        <f t="shared" si="15"/>
        <v>438436.85</v>
      </c>
      <c r="AK137" s="17">
        <f t="shared" si="16"/>
        <v>190996.95</v>
      </c>
      <c r="AL137" s="19">
        <f t="shared" si="17"/>
        <v>279663.45999999996</v>
      </c>
      <c r="AM137" s="32">
        <f t="shared" si="18"/>
        <v>-88666.509999999951</v>
      </c>
    </row>
    <row r="138" spans="1:39" x14ac:dyDescent="0.2">
      <c r="A138" s="1" t="s">
        <v>507</v>
      </c>
      <c r="B138" s="1" t="s">
        <v>508</v>
      </c>
      <c r="C138" s="90">
        <v>4343</v>
      </c>
      <c r="D138" s="91" t="s">
        <v>1217</v>
      </c>
      <c r="E138" s="286" t="s">
        <v>2139</v>
      </c>
      <c r="F138" s="270">
        <v>462355.05</v>
      </c>
      <c r="G138" s="270">
        <v>0</v>
      </c>
      <c r="H138" s="270">
        <v>120722.12</v>
      </c>
      <c r="I138" s="286">
        <v>99166.14</v>
      </c>
      <c r="J138" s="286">
        <v>61534.62</v>
      </c>
      <c r="L138" s="274">
        <v>29000</v>
      </c>
      <c r="O138" s="274">
        <v>301404</v>
      </c>
      <c r="S138" s="286">
        <v>2122751.4700000002</v>
      </c>
      <c r="U138" s="271">
        <v>62648.959999999999</v>
      </c>
      <c r="X138" s="271">
        <v>186326</v>
      </c>
      <c r="Y138" s="271">
        <v>1500</v>
      </c>
      <c r="Z138" s="272">
        <v>215821</v>
      </c>
      <c r="AC138" s="272">
        <v>103907.48</v>
      </c>
      <c r="AD138" s="272">
        <v>1981.82</v>
      </c>
      <c r="AH138" s="101">
        <f t="shared" si="13"/>
        <v>583077.16999999993</v>
      </c>
      <c r="AI138" s="37">
        <f t="shared" si="14"/>
        <v>330404</v>
      </c>
      <c r="AJ138" s="26">
        <f t="shared" si="15"/>
        <v>252673.16999999993</v>
      </c>
      <c r="AK138" s="17">
        <f t="shared" si="16"/>
        <v>250474.96</v>
      </c>
      <c r="AL138" s="19">
        <f t="shared" si="17"/>
        <v>321710.3</v>
      </c>
      <c r="AM138" s="32">
        <f t="shared" si="18"/>
        <v>-71235.34</v>
      </c>
    </row>
    <row r="139" spans="1:39" x14ac:dyDescent="0.2">
      <c r="A139" s="1" t="s">
        <v>507</v>
      </c>
      <c r="B139" s="1" t="s">
        <v>508</v>
      </c>
      <c r="C139" s="90">
        <v>4628</v>
      </c>
      <c r="D139" s="91" t="s">
        <v>1218</v>
      </c>
      <c r="E139" s="286" t="s">
        <v>2140</v>
      </c>
      <c r="F139" s="270">
        <v>449772.54</v>
      </c>
      <c r="G139" s="270">
        <v>0</v>
      </c>
      <c r="H139" s="270">
        <v>141043.76</v>
      </c>
      <c r="I139" s="286">
        <v>1450584.83</v>
      </c>
      <c r="J139" s="286">
        <v>105143.55</v>
      </c>
      <c r="L139" s="274">
        <v>28100</v>
      </c>
      <c r="O139" s="274">
        <v>42175</v>
      </c>
      <c r="S139" s="286">
        <v>765116.2</v>
      </c>
      <c r="U139" s="271">
        <v>68736.960000000006</v>
      </c>
      <c r="V139" s="271">
        <v>23750</v>
      </c>
      <c r="X139" s="271">
        <v>126036.5</v>
      </c>
      <c r="Y139" s="271">
        <v>3000</v>
      </c>
      <c r="Z139" s="272">
        <v>148302.5</v>
      </c>
      <c r="AC139" s="272">
        <v>61085.09</v>
      </c>
      <c r="AD139" s="272">
        <v>12551.53</v>
      </c>
      <c r="AH139" s="101">
        <f t="shared" si="13"/>
        <v>590816.30000000005</v>
      </c>
      <c r="AI139" s="37">
        <f t="shared" si="14"/>
        <v>70275</v>
      </c>
      <c r="AJ139" s="26">
        <f t="shared" si="15"/>
        <v>520541.30000000005</v>
      </c>
      <c r="AK139" s="17">
        <f t="shared" si="16"/>
        <v>221523.46000000002</v>
      </c>
      <c r="AL139" s="19">
        <f t="shared" si="17"/>
        <v>221939.12</v>
      </c>
      <c r="AM139" s="32">
        <f t="shared" si="18"/>
        <v>-415.65999999997439</v>
      </c>
    </row>
    <row r="140" spans="1:39" x14ac:dyDescent="0.2">
      <c r="A140" s="1" t="s">
        <v>507</v>
      </c>
      <c r="B140" s="1" t="s">
        <v>508</v>
      </c>
      <c r="C140" s="90">
        <v>5183</v>
      </c>
      <c r="D140" s="91" t="s">
        <v>1219</v>
      </c>
      <c r="E140" s="286" t="s">
        <v>2141</v>
      </c>
      <c r="F140" s="270">
        <v>23827.84</v>
      </c>
      <c r="G140" s="270">
        <v>0</v>
      </c>
      <c r="H140" s="270">
        <v>121880.65</v>
      </c>
      <c r="I140" s="286">
        <v>323556.98</v>
      </c>
      <c r="J140" s="286">
        <v>40083.78</v>
      </c>
      <c r="L140" s="274">
        <v>29862.5</v>
      </c>
      <c r="O140" s="274">
        <v>160</v>
      </c>
      <c r="S140" s="286">
        <v>3234091.19</v>
      </c>
      <c r="U140" s="271">
        <v>39620.949999999997</v>
      </c>
      <c r="X140" s="271">
        <v>98391.5</v>
      </c>
      <c r="Y140" s="271">
        <v>3000</v>
      </c>
      <c r="Z140" s="272">
        <v>120043.5</v>
      </c>
      <c r="AC140" s="272">
        <v>144676.91</v>
      </c>
      <c r="AD140" s="272">
        <v>12062.33</v>
      </c>
      <c r="AH140" s="101">
        <f t="shared" si="13"/>
        <v>145708.49</v>
      </c>
      <c r="AI140" s="37">
        <f t="shared" si="14"/>
        <v>30022.5</v>
      </c>
      <c r="AJ140" s="26">
        <f t="shared" si="15"/>
        <v>115685.98999999999</v>
      </c>
      <c r="AK140" s="17">
        <f t="shared" si="16"/>
        <v>141012.45000000001</v>
      </c>
      <c r="AL140" s="19">
        <f t="shared" si="17"/>
        <v>276782.74000000005</v>
      </c>
      <c r="AM140" s="32">
        <f t="shared" si="18"/>
        <v>-135770.29000000004</v>
      </c>
    </row>
    <row r="141" spans="1:39" x14ac:dyDescent="0.2">
      <c r="A141" s="1" t="s">
        <v>507</v>
      </c>
      <c r="B141" s="1" t="s">
        <v>508</v>
      </c>
      <c r="C141" s="90">
        <v>3400</v>
      </c>
      <c r="D141" s="91" t="s">
        <v>1220</v>
      </c>
      <c r="E141" s="286" t="s">
        <v>2142</v>
      </c>
      <c r="F141" s="270">
        <v>66303.17</v>
      </c>
      <c r="G141" s="270">
        <v>0</v>
      </c>
      <c r="H141" s="270">
        <v>98901.97</v>
      </c>
      <c r="I141" s="286">
        <v>568944.24</v>
      </c>
      <c r="J141" s="286">
        <v>125096.45</v>
      </c>
      <c r="L141" s="274">
        <v>22437.5</v>
      </c>
      <c r="O141" s="274">
        <v>0</v>
      </c>
      <c r="S141" s="286">
        <v>1809525.85</v>
      </c>
      <c r="U141" s="271">
        <v>25798.19</v>
      </c>
      <c r="X141" s="271">
        <v>70490</v>
      </c>
      <c r="Y141" s="271">
        <v>1500</v>
      </c>
      <c r="Z141" s="272">
        <v>86074</v>
      </c>
      <c r="AC141" s="272">
        <v>24600.78</v>
      </c>
      <c r="AD141" s="272">
        <v>10325.030000000001</v>
      </c>
      <c r="AH141" s="101">
        <f t="shared" si="13"/>
        <v>165205.14000000001</v>
      </c>
      <c r="AI141" s="37">
        <f t="shared" si="14"/>
        <v>22437.5</v>
      </c>
      <c r="AJ141" s="26">
        <f t="shared" si="15"/>
        <v>142767.64000000001</v>
      </c>
      <c r="AK141" s="17">
        <f t="shared" si="16"/>
        <v>97788.19</v>
      </c>
      <c r="AL141" s="19">
        <f t="shared" si="17"/>
        <v>120999.81</v>
      </c>
      <c r="AM141" s="32">
        <f t="shared" si="18"/>
        <v>-23211.619999999995</v>
      </c>
    </row>
    <row r="142" spans="1:39" x14ac:dyDescent="0.2">
      <c r="A142" s="1" t="s">
        <v>507</v>
      </c>
      <c r="B142" s="1" t="s">
        <v>508</v>
      </c>
      <c r="C142" s="90">
        <v>7272</v>
      </c>
      <c r="D142" s="91" t="s">
        <v>1221</v>
      </c>
      <c r="E142" s="286" t="s">
        <v>2143</v>
      </c>
      <c r="F142" s="270">
        <v>331109.33</v>
      </c>
      <c r="G142" s="270">
        <v>0</v>
      </c>
      <c r="H142" s="270">
        <v>43724.6</v>
      </c>
      <c r="I142" s="286">
        <v>1129358.51</v>
      </c>
      <c r="J142" s="286">
        <v>230993.07</v>
      </c>
      <c r="L142" s="274">
        <v>8100</v>
      </c>
      <c r="O142" s="274">
        <v>0</v>
      </c>
      <c r="S142" s="286">
        <v>1034850.95</v>
      </c>
      <c r="U142" s="271">
        <v>62815.22</v>
      </c>
      <c r="X142" s="271">
        <v>158847.5</v>
      </c>
      <c r="Y142" s="271">
        <v>3000</v>
      </c>
      <c r="Z142" s="272">
        <v>163621.5</v>
      </c>
      <c r="AC142" s="272">
        <v>154716.13</v>
      </c>
      <c r="AD142" s="272">
        <v>17949.84</v>
      </c>
      <c r="AH142" s="101">
        <f t="shared" si="13"/>
        <v>374833.93</v>
      </c>
      <c r="AI142" s="37">
        <f t="shared" si="14"/>
        <v>8100</v>
      </c>
      <c r="AJ142" s="26">
        <f t="shared" si="15"/>
        <v>366733.93</v>
      </c>
      <c r="AK142" s="17">
        <f t="shared" si="16"/>
        <v>224662.72</v>
      </c>
      <c r="AL142" s="19">
        <f t="shared" si="17"/>
        <v>336287.47000000003</v>
      </c>
      <c r="AM142" s="32">
        <f t="shared" si="18"/>
        <v>-111624.75000000003</v>
      </c>
    </row>
    <row r="143" spans="1:39" x14ac:dyDescent="0.2">
      <c r="A143" s="1" t="s">
        <v>507</v>
      </c>
      <c r="B143" s="1" t="s">
        <v>508</v>
      </c>
      <c r="C143" s="90">
        <v>4130</v>
      </c>
      <c r="D143" s="91" t="s">
        <v>1222</v>
      </c>
      <c r="E143" s="286" t="s">
        <v>2144</v>
      </c>
      <c r="F143" s="270">
        <v>283562.25</v>
      </c>
      <c r="G143" s="270">
        <v>0</v>
      </c>
      <c r="H143" s="270">
        <v>57141.71</v>
      </c>
      <c r="I143" s="286">
        <v>173555.07</v>
      </c>
      <c r="J143" s="286">
        <v>146767.04000000001</v>
      </c>
      <c r="L143" s="274">
        <v>26225</v>
      </c>
      <c r="O143" s="274">
        <v>0</v>
      </c>
      <c r="S143" s="286">
        <v>1778360.15</v>
      </c>
      <c r="U143" s="271">
        <v>102851.18</v>
      </c>
      <c r="X143" s="271">
        <v>58012.5</v>
      </c>
      <c r="Y143" s="271">
        <v>1500</v>
      </c>
      <c r="Z143" s="272">
        <v>84631.5</v>
      </c>
      <c r="AC143" s="272">
        <v>75078.16</v>
      </c>
      <c r="AD143" s="272">
        <v>7828.72</v>
      </c>
      <c r="AH143" s="101">
        <f t="shared" si="13"/>
        <v>340703.96</v>
      </c>
      <c r="AI143" s="37">
        <f t="shared" si="14"/>
        <v>26225</v>
      </c>
      <c r="AJ143" s="26">
        <f t="shared" si="15"/>
        <v>314478.96000000002</v>
      </c>
      <c r="AK143" s="17">
        <f t="shared" si="16"/>
        <v>162363.68</v>
      </c>
      <c r="AL143" s="19">
        <f t="shared" si="17"/>
        <v>167538.38</v>
      </c>
      <c r="AM143" s="32">
        <f t="shared" si="18"/>
        <v>-5174.7000000000116</v>
      </c>
    </row>
    <row r="144" spans="1:39" x14ac:dyDescent="0.2">
      <c r="A144" s="1" t="s">
        <v>507</v>
      </c>
      <c r="B144" s="1" t="s">
        <v>508</v>
      </c>
      <c r="C144" s="90">
        <v>3177</v>
      </c>
      <c r="D144" s="91" t="s">
        <v>1223</v>
      </c>
      <c r="E144" s="286" t="s">
        <v>2145</v>
      </c>
      <c r="F144" s="270">
        <v>301507.7</v>
      </c>
      <c r="G144" s="270">
        <v>0</v>
      </c>
      <c r="H144" s="270">
        <v>69615.39</v>
      </c>
      <c r="I144" s="286">
        <v>384875.73</v>
      </c>
      <c r="J144" s="286">
        <v>38595.53</v>
      </c>
      <c r="L144" s="274">
        <v>52800</v>
      </c>
      <c r="O144" s="274">
        <v>4824.25</v>
      </c>
      <c r="S144" s="286">
        <v>2463401.71</v>
      </c>
      <c r="U144" s="271">
        <v>56939.43</v>
      </c>
      <c r="X144" s="271">
        <v>69545</v>
      </c>
      <c r="Y144" s="271">
        <v>1500</v>
      </c>
      <c r="Z144" s="272">
        <v>86638</v>
      </c>
      <c r="AC144" s="272">
        <v>427052.21</v>
      </c>
      <c r="AD144" s="272">
        <v>10559.83</v>
      </c>
      <c r="AH144" s="101">
        <f t="shared" si="13"/>
        <v>371123.09</v>
      </c>
      <c r="AI144" s="37">
        <f t="shared" si="14"/>
        <v>57624.25</v>
      </c>
      <c r="AJ144" s="26">
        <f t="shared" si="15"/>
        <v>313498.84000000003</v>
      </c>
      <c r="AK144" s="17">
        <f t="shared" si="16"/>
        <v>127984.43</v>
      </c>
      <c r="AL144" s="19">
        <f t="shared" si="17"/>
        <v>524250.04000000004</v>
      </c>
      <c r="AM144" s="32">
        <f t="shared" si="18"/>
        <v>-396265.61000000004</v>
      </c>
    </row>
    <row r="145" spans="1:39" x14ac:dyDescent="0.2">
      <c r="A145" s="1" t="s">
        <v>507</v>
      </c>
      <c r="B145" s="1" t="s">
        <v>508</v>
      </c>
      <c r="C145" s="90">
        <v>5043</v>
      </c>
      <c r="D145" s="91" t="s">
        <v>1224</v>
      </c>
      <c r="E145" s="286" t="s">
        <v>2146</v>
      </c>
      <c r="F145" s="270">
        <v>98466.82</v>
      </c>
      <c r="G145" s="270">
        <v>53260</v>
      </c>
      <c r="H145" s="270">
        <v>79460.240000000005</v>
      </c>
      <c r="I145" s="286">
        <v>56401.11</v>
      </c>
      <c r="J145" s="286">
        <v>95965.86</v>
      </c>
      <c r="L145" s="274">
        <v>76869.119999999995</v>
      </c>
      <c r="O145" s="274">
        <v>6.16</v>
      </c>
      <c r="S145" s="286">
        <v>1748544.54</v>
      </c>
      <c r="U145" s="271">
        <v>100264.21</v>
      </c>
      <c r="X145" s="271">
        <v>131022.5</v>
      </c>
      <c r="Y145" s="271">
        <v>1500</v>
      </c>
      <c r="Z145" s="272">
        <v>158558.5</v>
      </c>
      <c r="AC145" s="272">
        <v>113244.64</v>
      </c>
      <c r="AD145" s="272">
        <v>4312.7299999999996</v>
      </c>
      <c r="AH145" s="101">
        <f t="shared" si="13"/>
        <v>231187.06</v>
      </c>
      <c r="AI145" s="37">
        <f t="shared" si="14"/>
        <v>76875.28</v>
      </c>
      <c r="AJ145" s="26">
        <f t="shared" si="15"/>
        <v>154311.78</v>
      </c>
      <c r="AK145" s="17">
        <f t="shared" si="16"/>
        <v>232786.71000000002</v>
      </c>
      <c r="AL145" s="19">
        <f t="shared" si="17"/>
        <v>276115.87</v>
      </c>
      <c r="AM145" s="32">
        <f t="shared" si="18"/>
        <v>-43329.159999999974</v>
      </c>
    </row>
    <row r="146" spans="1:39" x14ac:dyDescent="0.2">
      <c r="A146" s="1" t="s">
        <v>507</v>
      </c>
      <c r="B146" s="1" t="s">
        <v>508</v>
      </c>
      <c r="C146" s="90">
        <v>4781</v>
      </c>
      <c r="D146" s="91" t="s">
        <v>1225</v>
      </c>
      <c r="E146" s="286" t="s">
        <v>2147</v>
      </c>
      <c r="F146" s="270">
        <v>236820.81</v>
      </c>
      <c r="G146" s="270">
        <v>0</v>
      </c>
      <c r="H146" s="270">
        <v>92633.34</v>
      </c>
      <c r="I146" s="286">
        <v>1305873.53</v>
      </c>
      <c r="J146" s="286">
        <v>128830.17</v>
      </c>
      <c r="L146" s="274">
        <v>32037.5</v>
      </c>
      <c r="O146" s="274">
        <v>0</v>
      </c>
      <c r="R146" s="286">
        <v>4381.12</v>
      </c>
      <c r="S146" s="286">
        <v>577706.88</v>
      </c>
      <c r="U146" s="271">
        <v>116177.76</v>
      </c>
      <c r="X146" s="271">
        <v>137207</v>
      </c>
      <c r="Y146" s="271">
        <v>3000</v>
      </c>
      <c r="Z146" s="272">
        <v>166584</v>
      </c>
      <c r="AC146" s="272">
        <v>69017.75</v>
      </c>
      <c r="AD146" s="272">
        <v>12796.41</v>
      </c>
      <c r="AH146" s="101">
        <f t="shared" si="13"/>
        <v>329454.15000000002</v>
      </c>
      <c r="AI146" s="37">
        <f t="shared" si="14"/>
        <v>32037.5</v>
      </c>
      <c r="AJ146" s="26">
        <f t="shared" si="15"/>
        <v>297416.65000000002</v>
      </c>
      <c r="AK146" s="17">
        <f t="shared" si="16"/>
        <v>256384.76</v>
      </c>
      <c r="AL146" s="19">
        <f t="shared" si="17"/>
        <v>248398.16</v>
      </c>
      <c r="AM146" s="32">
        <f t="shared" si="18"/>
        <v>7986.6000000000058</v>
      </c>
    </row>
    <row r="147" spans="1:39" x14ac:dyDescent="0.2">
      <c r="A147" s="1" t="s">
        <v>507</v>
      </c>
      <c r="B147" s="1" t="s">
        <v>508</v>
      </c>
      <c r="C147" s="90">
        <v>7022</v>
      </c>
      <c r="D147" s="91" t="s">
        <v>1226</v>
      </c>
      <c r="E147" s="286" t="s">
        <v>2148</v>
      </c>
      <c r="F147" s="270">
        <v>370060.61</v>
      </c>
      <c r="G147" s="270">
        <v>0</v>
      </c>
      <c r="H147" s="270">
        <v>125716.59</v>
      </c>
      <c r="I147" s="286">
        <v>83349.66</v>
      </c>
      <c r="J147" s="286">
        <v>172563.53</v>
      </c>
      <c r="L147" s="274">
        <v>41125</v>
      </c>
      <c r="O147" s="274">
        <v>673.38</v>
      </c>
      <c r="S147" s="286">
        <v>3628551.99</v>
      </c>
      <c r="U147" s="271">
        <v>157703.81</v>
      </c>
      <c r="X147" s="271">
        <v>212803.5</v>
      </c>
      <c r="Y147" s="271">
        <v>3000</v>
      </c>
      <c r="Z147" s="272">
        <v>247893.5</v>
      </c>
      <c r="AC147" s="272">
        <v>44065.08</v>
      </c>
      <c r="AD147" s="272">
        <v>6021.66</v>
      </c>
      <c r="AH147" s="101">
        <f t="shared" si="13"/>
        <v>495777.19999999995</v>
      </c>
      <c r="AI147" s="37">
        <f t="shared" si="14"/>
        <v>41798.379999999997</v>
      </c>
      <c r="AJ147" s="26">
        <f t="shared" si="15"/>
        <v>453978.81999999995</v>
      </c>
      <c r="AK147" s="17">
        <f t="shared" si="16"/>
        <v>373507.31</v>
      </c>
      <c r="AL147" s="19">
        <f t="shared" si="17"/>
        <v>297980.24</v>
      </c>
      <c r="AM147" s="32">
        <f t="shared" si="18"/>
        <v>75527.070000000007</v>
      </c>
    </row>
    <row r="148" spans="1:39" x14ac:dyDescent="0.2">
      <c r="A148" s="1" t="s">
        <v>507</v>
      </c>
      <c r="B148" s="1" t="s">
        <v>508</v>
      </c>
      <c r="C148" s="90">
        <v>5099</v>
      </c>
      <c r="D148" s="91" t="s">
        <v>1227</v>
      </c>
      <c r="E148" s="286" t="s">
        <v>2149</v>
      </c>
      <c r="F148" s="270">
        <v>347852.95</v>
      </c>
      <c r="G148" s="270">
        <v>0</v>
      </c>
      <c r="H148" s="270">
        <v>70482.460000000006</v>
      </c>
      <c r="I148" s="286">
        <v>320540.18</v>
      </c>
      <c r="J148" s="286">
        <v>73207.649999999994</v>
      </c>
      <c r="L148" s="274">
        <v>22400</v>
      </c>
      <c r="S148" s="286">
        <v>2252597.11</v>
      </c>
      <c r="U148" s="271">
        <v>42794.78</v>
      </c>
      <c r="X148" s="271">
        <v>168812</v>
      </c>
      <c r="Y148" s="271">
        <v>3000</v>
      </c>
      <c r="Z148" s="272">
        <v>198566</v>
      </c>
      <c r="AC148" s="272">
        <v>28825.88</v>
      </c>
      <c r="AD148" s="272">
        <v>14878.49</v>
      </c>
      <c r="AH148" s="101">
        <f t="shared" si="13"/>
        <v>418335.41000000003</v>
      </c>
      <c r="AI148" s="37">
        <f t="shared" si="14"/>
        <v>22400</v>
      </c>
      <c r="AJ148" s="26">
        <f t="shared" si="15"/>
        <v>395935.41000000003</v>
      </c>
      <c r="AK148" s="17">
        <f t="shared" si="16"/>
        <v>214606.78</v>
      </c>
      <c r="AL148" s="19">
        <f t="shared" si="17"/>
        <v>242270.37</v>
      </c>
      <c r="AM148" s="32">
        <f t="shared" si="18"/>
        <v>-27663.589999999997</v>
      </c>
    </row>
    <row r="149" spans="1:39" x14ac:dyDescent="0.2">
      <c r="A149" s="1" t="s">
        <v>507</v>
      </c>
      <c r="B149" s="1" t="s">
        <v>508</v>
      </c>
      <c r="C149" s="90">
        <v>2341</v>
      </c>
      <c r="D149" s="91" t="s">
        <v>1228</v>
      </c>
      <c r="E149" s="286" t="s">
        <v>2150</v>
      </c>
      <c r="F149" s="270">
        <v>100457.18</v>
      </c>
      <c r="G149" s="270">
        <v>0</v>
      </c>
      <c r="H149" s="270">
        <v>39771.56</v>
      </c>
      <c r="I149" s="286">
        <v>1478553.9</v>
      </c>
      <c r="J149" s="286">
        <v>49572.56</v>
      </c>
      <c r="L149" s="274">
        <v>34900</v>
      </c>
      <c r="S149" s="286">
        <v>605433.22</v>
      </c>
      <c r="U149" s="271">
        <v>33108.769999999997</v>
      </c>
      <c r="X149" s="271">
        <v>68880</v>
      </c>
      <c r="Y149" s="271">
        <v>1500</v>
      </c>
      <c r="Z149" s="272">
        <v>91888</v>
      </c>
      <c r="AC149" s="272">
        <v>37453.449999999997</v>
      </c>
      <c r="AD149" s="272">
        <v>12983.44</v>
      </c>
      <c r="AH149" s="101">
        <f t="shared" si="13"/>
        <v>140228.74</v>
      </c>
      <c r="AI149" s="37">
        <f t="shared" si="14"/>
        <v>34900</v>
      </c>
      <c r="AJ149" s="26">
        <f t="shared" si="15"/>
        <v>105328.73999999999</v>
      </c>
      <c r="AK149" s="17">
        <f t="shared" si="16"/>
        <v>103488.76999999999</v>
      </c>
      <c r="AL149" s="19">
        <f t="shared" si="17"/>
        <v>142324.88999999998</v>
      </c>
      <c r="AM149" s="32">
        <f t="shared" si="18"/>
        <v>-38836.119999999995</v>
      </c>
    </row>
    <row r="150" spans="1:39" x14ac:dyDescent="0.2">
      <c r="A150" s="1" t="s">
        <v>507</v>
      </c>
      <c r="B150" s="1" t="s">
        <v>508</v>
      </c>
      <c r="C150" s="90">
        <v>1923</v>
      </c>
      <c r="D150" s="91" t="s">
        <v>1229</v>
      </c>
      <c r="E150" s="286" t="s">
        <v>2151</v>
      </c>
      <c r="F150" s="270">
        <v>205638.15</v>
      </c>
      <c r="G150" s="270">
        <v>0</v>
      </c>
      <c r="H150" s="270">
        <v>40524.78</v>
      </c>
      <c r="I150" s="286">
        <v>1046880.84</v>
      </c>
      <c r="J150" s="286">
        <v>41295.300000000003</v>
      </c>
      <c r="L150" s="274">
        <v>38475</v>
      </c>
      <c r="S150" s="286">
        <v>698047.3</v>
      </c>
      <c r="U150" s="271">
        <v>20661.29</v>
      </c>
      <c r="X150" s="271">
        <v>101223</v>
      </c>
      <c r="Y150" s="271">
        <v>1500</v>
      </c>
      <c r="Z150" s="272">
        <v>124358</v>
      </c>
      <c r="AC150" s="272">
        <v>71959.179999999993</v>
      </c>
      <c r="AD150" s="272">
        <v>9544.2800000000007</v>
      </c>
      <c r="AH150" s="101">
        <f t="shared" si="13"/>
        <v>246162.93</v>
      </c>
      <c r="AI150" s="37">
        <f t="shared" si="14"/>
        <v>38475</v>
      </c>
      <c r="AJ150" s="26">
        <f t="shared" si="15"/>
        <v>207687.93</v>
      </c>
      <c r="AK150" s="17">
        <f t="shared" si="16"/>
        <v>123384.29000000001</v>
      </c>
      <c r="AL150" s="19">
        <f t="shared" si="17"/>
        <v>205861.46</v>
      </c>
      <c r="AM150" s="32">
        <f t="shared" si="18"/>
        <v>-82477.169999999984</v>
      </c>
    </row>
    <row r="151" spans="1:39" x14ac:dyDescent="0.2">
      <c r="A151" s="1" t="s">
        <v>507</v>
      </c>
      <c r="B151" s="1" t="s">
        <v>508</v>
      </c>
      <c r="C151" s="90">
        <v>1617</v>
      </c>
      <c r="D151" s="91" t="s">
        <v>1230</v>
      </c>
      <c r="E151" s="286" t="s">
        <v>2152</v>
      </c>
      <c r="F151" s="270">
        <v>92783.59</v>
      </c>
      <c r="G151" s="270">
        <v>0</v>
      </c>
      <c r="H151" s="270">
        <v>78535.5</v>
      </c>
      <c r="I151" s="286">
        <v>1054524.44</v>
      </c>
      <c r="J151" s="286">
        <v>80958.899999999994</v>
      </c>
      <c r="L151" s="274">
        <v>21400</v>
      </c>
      <c r="O151" s="274">
        <v>608.80999999999995</v>
      </c>
      <c r="S151" s="286">
        <v>399608.02</v>
      </c>
      <c r="U151" s="271">
        <v>86197.37</v>
      </c>
      <c r="X151" s="271">
        <v>50662.5</v>
      </c>
      <c r="Y151" s="271">
        <v>1500</v>
      </c>
      <c r="Z151" s="272">
        <v>76372.5</v>
      </c>
      <c r="AC151" s="272">
        <v>66032.31</v>
      </c>
      <c r="AD151" s="272">
        <v>11385.56</v>
      </c>
      <c r="AH151" s="101">
        <f t="shared" si="13"/>
        <v>171319.09</v>
      </c>
      <c r="AI151" s="37">
        <f t="shared" si="14"/>
        <v>22008.81</v>
      </c>
      <c r="AJ151" s="26">
        <f t="shared" si="15"/>
        <v>149310.28</v>
      </c>
      <c r="AK151" s="17">
        <f t="shared" si="16"/>
        <v>138359.87</v>
      </c>
      <c r="AL151" s="19">
        <f t="shared" si="17"/>
        <v>153790.37</v>
      </c>
      <c r="AM151" s="32">
        <f t="shared" si="18"/>
        <v>-15430.5</v>
      </c>
    </row>
    <row r="152" spans="1:39" x14ac:dyDescent="0.2">
      <c r="A152" s="1" t="s">
        <v>507</v>
      </c>
      <c r="B152" s="1" t="s">
        <v>508</v>
      </c>
      <c r="C152" s="90">
        <v>1689</v>
      </c>
      <c r="D152" s="91" t="s">
        <v>1231</v>
      </c>
      <c r="E152" s="286" t="s">
        <v>2153</v>
      </c>
      <c r="F152" s="270">
        <v>97367.75</v>
      </c>
      <c r="G152" s="270">
        <v>0</v>
      </c>
      <c r="H152" s="270">
        <v>69847.11</v>
      </c>
      <c r="I152" s="286">
        <v>47838.45</v>
      </c>
      <c r="J152" s="286">
        <v>138566.1</v>
      </c>
      <c r="L152" s="274">
        <v>43000</v>
      </c>
      <c r="S152" s="286">
        <v>1677902.08</v>
      </c>
      <c r="U152" s="271">
        <v>43285.36</v>
      </c>
      <c r="X152" s="271">
        <v>110862.5</v>
      </c>
      <c r="Y152" s="271">
        <v>3000</v>
      </c>
      <c r="Z152" s="272">
        <v>133605.5</v>
      </c>
      <c r="AC152" s="272">
        <v>34425.769999999997</v>
      </c>
      <c r="AD152" s="272">
        <v>8555.73</v>
      </c>
      <c r="AH152" s="101">
        <f t="shared" si="13"/>
        <v>167214.85999999999</v>
      </c>
      <c r="AI152" s="37">
        <f t="shared" si="14"/>
        <v>43000</v>
      </c>
      <c r="AJ152" s="26">
        <f t="shared" si="15"/>
        <v>124214.85999999999</v>
      </c>
      <c r="AK152" s="17">
        <f t="shared" si="16"/>
        <v>157147.85999999999</v>
      </c>
      <c r="AL152" s="19">
        <f t="shared" si="17"/>
        <v>176587</v>
      </c>
      <c r="AM152" s="32">
        <f t="shared" si="18"/>
        <v>-19439.140000000014</v>
      </c>
    </row>
    <row r="153" spans="1:39" x14ac:dyDescent="0.2">
      <c r="A153" s="1" t="s">
        <v>507</v>
      </c>
      <c r="B153" s="1" t="s">
        <v>508</v>
      </c>
      <c r="C153" s="90">
        <v>4089</v>
      </c>
      <c r="D153" s="91" t="s">
        <v>1232</v>
      </c>
      <c r="E153" s="286" t="s">
        <v>2154</v>
      </c>
      <c r="F153" s="270">
        <v>80263.61</v>
      </c>
      <c r="G153" s="270">
        <v>0</v>
      </c>
      <c r="H153" s="270">
        <v>126759.43</v>
      </c>
      <c r="I153" s="286">
        <v>720059.92</v>
      </c>
      <c r="J153" s="286">
        <v>111885.61</v>
      </c>
      <c r="L153" s="274">
        <v>54930</v>
      </c>
      <c r="O153" s="274">
        <v>456</v>
      </c>
      <c r="S153" s="286">
        <v>511906.95</v>
      </c>
      <c r="U153" s="271">
        <v>64506.79</v>
      </c>
      <c r="V153" s="271">
        <v>25000</v>
      </c>
      <c r="X153" s="271">
        <v>125457.5</v>
      </c>
      <c r="Y153" s="271">
        <v>1500</v>
      </c>
      <c r="Z153" s="272">
        <v>126957.5</v>
      </c>
      <c r="AC153" s="272">
        <v>81629.86</v>
      </c>
      <c r="AD153" s="272">
        <v>10036.48</v>
      </c>
      <c r="AH153" s="101">
        <f t="shared" si="13"/>
        <v>207023.03999999998</v>
      </c>
      <c r="AI153" s="37">
        <f t="shared" si="14"/>
        <v>55386</v>
      </c>
      <c r="AJ153" s="26">
        <f t="shared" si="15"/>
        <v>151637.03999999998</v>
      </c>
      <c r="AK153" s="17">
        <f t="shared" si="16"/>
        <v>216464.29</v>
      </c>
      <c r="AL153" s="19">
        <f t="shared" si="17"/>
        <v>218623.84</v>
      </c>
      <c r="AM153" s="32">
        <f t="shared" si="18"/>
        <v>-2159.5499999999884</v>
      </c>
    </row>
    <row r="154" spans="1:39" x14ac:dyDescent="0.2">
      <c r="A154" s="1" t="s">
        <v>507</v>
      </c>
      <c r="B154" s="1" t="s">
        <v>508</v>
      </c>
      <c r="C154" s="90">
        <v>5940</v>
      </c>
      <c r="D154" s="91" t="s">
        <v>1233</v>
      </c>
      <c r="E154" s="286" t="s">
        <v>2155</v>
      </c>
      <c r="F154" s="270">
        <v>535358.4</v>
      </c>
      <c r="G154" s="270">
        <v>0</v>
      </c>
      <c r="H154" s="270">
        <v>102193.04</v>
      </c>
      <c r="I154" s="286">
        <v>645765.64</v>
      </c>
      <c r="J154" s="286">
        <v>137383.14000000001</v>
      </c>
      <c r="L154" s="274">
        <v>31500</v>
      </c>
      <c r="O154" s="274">
        <v>0</v>
      </c>
      <c r="S154" s="286">
        <v>3252587.34</v>
      </c>
      <c r="U154" s="271">
        <v>61245.4</v>
      </c>
      <c r="X154" s="271">
        <v>180000</v>
      </c>
      <c r="Y154" s="271">
        <v>3000</v>
      </c>
      <c r="Z154" s="272">
        <v>218131</v>
      </c>
      <c r="AC154" s="272">
        <v>44664.51</v>
      </c>
      <c r="AD154" s="272">
        <v>18644.78</v>
      </c>
      <c r="AH154" s="101">
        <f t="shared" si="13"/>
        <v>637551.44000000006</v>
      </c>
      <c r="AI154" s="37">
        <f t="shared" si="14"/>
        <v>31500</v>
      </c>
      <c r="AJ154" s="26">
        <f t="shared" si="15"/>
        <v>606051.44000000006</v>
      </c>
      <c r="AK154" s="17">
        <f t="shared" si="16"/>
        <v>244245.4</v>
      </c>
      <c r="AL154" s="19">
        <f t="shared" si="17"/>
        <v>281440.29000000004</v>
      </c>
      <c r="AM154" s="32">
        <f t="shared" si="18"/>
        <v>-37194.890000000043</v>
      </c>
    </row>
    <row r="155" spans="1:39" x14ac:dyDescent="0.2">
      <c r="A155" s="1" t="s">
        <v>507</v>
      </c>
      <c r="B155" s="1" t="s">
        <v>508</v>
      </c>
      <c r="C155" s="90">
        <v>3290</v>
      </c>
      <c r="D155" s="91" t="s">
        <v>1234</v>
      </c>
      <c r="E155" s="286" t="s">
        <v>2200</v>
      </c>
      <c r="F155" s="270">
        <v>550648.77</v>
      </c>
      <c r="G155" s="270">
        <v>0</v>
      </c>
      <c r="H155" s="270">
        <v>129714.27</v>
      </c>
      <c r="I155" s="286">
        <v>1488660.9</v>
      </c>
      <c r="J155" s="286">
        <v>80158.13</v>
      </c>
      <c r="L155" s="274">
        <v>7537.5</v>
      </c>
      <c r="O155" s="274">
        <v>221813</v>
      </c>
      <c r="S155" s="286">
        <v>2705484.32</v>
      </c>
      <c r="U155" s="271">
        <v>26637.72</v>
      </c>
      <c r="V155" s="271">
        <v>12600</v>
      </c>
      <c r="X155" s="271">
        <v>109840.5</v>
      </c>
      <c r="Y155" s="271">
        <v>1500</v>
      </c>
      <c r="Z155" s="272">
        <v>132438.5</v>
      </c>
      <c r="AC155" s="272">
        <v>36278.120000000003</v>
      </c>
      <c r="AD155" s="272">
        <v>10242.280000000001</v>
      </c>
      <c r="AH155" s="101">
        <f t="shared" si="13"/>
        <v>680363.04</v>
      </c>
      <c r="AI155" s="37">
        <f t="shared" si="14"/>
        <v>229350.5</v>
      </c>
      <c r="AJ155" s="26">
        <f t="shared" si="15"/>
        <v>451012.54000000004</v>
      </c>
      <c r="AK155" s="17">
        <f t="shared" si="16"/>
        <v>150578.22</v>
      </c>
      <c r="AL155" s="19">
        <f t="shared" si="17"/>
        <v>178958.9</v>
      </c>
      <c r="AM155" s="32">
        <f t="shared" si="18"/>
        <v>-28380.679999999993</v>
      </c>
    </row>
    <row r="156" spans="1:39" x14ac:dyDescent="0.2">
      <c r="A156" s="1" t="s">
        <v>511</v>
      </c>
      <c r="B156" s="1" t="s">
        <v>512</v>
      </c>
      <c r="C156" s="90">
        <v>3875</v>
      </c>
      <c r="D156" s="91" t="s">
        <v>1235</v>
      </c>
      <c r="E156" s="286" t="s">
        <v>2156</v>
      </c>
      <c r="F156" s="270">
        <v>96877.29</v>
      </c>
      <c r="G156" s="270">
        <v>0</v>
      </c>
      <c r="H156" s="270">
        <v>56597.24</v>
      </c>
      <c r="I156" s="286">
        <v>612816.87</v>
      </c>
      <c r="J156" s="286">
        <v>564413.37</v>
      </c>
      <c r="L156" s="274">
        <v>17820</v>
      </c>
      <c r="S156" s="286">
        <v>1733406.94</v>
      </c>
      <c r="U156" s="271">
        <v>27036.77</v>
      </c>
      <c r="X156" s="271">
        <v>177260</v>
      </c>
      <c r="Y156" s="271">
        <v>1500</v>
      </c>
      <c r="Z156" s="272">
        <v>251240</v>
      </c>
      <c r="AC156" s="272">
        <v>59839.839999999997</v>
      </c>
      <c r="AD156" s="272">
        <v>25549.84</v>
      </c>
      <c r="AH156" s="101">
        <f t="shared" si="13"/>
        <v>153474.53</v>
      </c>
      <c r="AI156" s="37">
        <f t="shared" si="14"/>
        <v>17820</v>
      </c>
      <c r="AJ156" s="26">
        <f t="shared" si="15"/>
        <v>135654.53</v>
      </c>
      <c r="AK156" s="17">
        <f t="shared" si="16"/>
        <v>205796.77</v>
      </c>
      <c r="AL156" s="19">
        <f t="shared" si="17"/>
        <v>336629.68</v>
      </c>
      <c r="AM156" s="32">
        <f t="shared" si="18"/>
        <v>-130832.91</v>
      </c>
    </row>
    <row r="157" spans="1:39" x14ac:dyDescent="0.2">
      <c r="A157" s="1" t="s">
        <v>511</v>
      </c>
      <c r="B157" s="1" t="s">
        <v>512</v>
      </c>
      <c r="C157" s="90">
        <v>4209</v>
      </c>
      <c r="D157" s="91" t="s">
        <v>1236</v>
      </c>
      <c r="E157" s="286" t="s">
        <v>2157</v>
      </c>
      <c r="F157" s="270">
        <v>113219.46</v>
      </c>
      <c r="G157" s="270">
        <v>0</v>
      </c>
      <c r="H157" s="270">
        <v>30506.560000000001</v>
      </c>
      <c r="I157" s="286">
        <v>308541.67</v>
      </c>
      <c r="J157" s="286">
        <v>23281.14</v>
      </c>
      <c r="L157" s="274">
        <v>16500</v>
      </c>
      <c r="R157" s="286">
        <v>-0.99</v>
      </c>
      <c r="S157" s="286">
        <v>1890457.72</v>
      </c>
      <c r="U157" s="271">
        <v>12717.92</v>
      </c>
      <c r="X157" s="271">
        <v>57650</v>
      </c>
      <c r="Y157" s="271">
        <v>1500</v>
      </c>
      <c r="Z157" s="272">
        <v>126016</v>
      </c>
      <c r="AC157" s="272">
        <v>42114.01</v>
      </c>
      <c r="AD157" s="272">
        <v>10471.66</v>
      </c>
      <c r="AG157" s="272">
        <v>8100</v>
      </c>
      <c r="AH157" s="101">
        <f t="shared" si="13"/>
        <v>143726.02000000002</v>
      </c>
      <c r="AI157" s="37">
        <f t="shared" si="14"/>
        <v>16500</v>
      </c>
      <c r="AJ157" s="26">
        <f t="shared" si="15"/>
        <v>127226.02000000002</v>
      </c>
      <c r="AK157" s="17">
        <f t="shared" si="16"/>
        <v>71867.92</v>
      </c>
      <c r="AL157" s="19">
        <f t="shared" si="17"/>
        <v>186701.67</v>
      </c>
      <c r="AM157" s="32">
        <f t="shared" si="18"/>
        <v>-114833.75000000001</v>
      </c>
    </row>
    <row r="158" spans="1:39" x14ac:dyDescent="0.2">
      <c r="A158" s="1" t="s">
        <v>511</v>
      </c>
      <c r="B158" s="1" t="s">
        <v>512</v>
      </c>
      <c r="C158" s="90">
        <v>5209</v>
      </c>
      <c r="D158" s="91" t="s">
        <v>1237</v>
      </c>
      <c r="E158" s="286" t="s">
        <v>2158</v>
      </c>
      <c r="F158" s="270">
        <v>432837.31</v>
      </c>
      <c r="G158" s="270">
        <v>0</v>
      </c>
      <c r="H158" s="270">
        <v>68035.839999999997</v>
      </c>
      <c r="I158" s="286">
        <v>2325173.36</v>
      </c>
      <c r="J158" s="286">
        <v>11989.18</v>
      </c>
      <c r="L158" s="274">
        <v>19860</v>
      </c>
      <c r="O158" s="274">
        <v>0</v>
      </c>
      <c r="R158" s="286">
        <v>-56</v>
      </c>
      <c r="S158" s="286">
        <v>715300.29</v>
      </c>
      <c r="U158" s="271">
        <v>25305.66</v>
      </c>
      <c r="X158" s="271">
        <v>140260</v>
      </c>
      <c r="Y158" s="271">
        <v>1500</v>
      </c>
      <c r="Z158" s="272">
        <v>223970</v>
      </c>
      <c r="AC158" s="272">
        <v>77869.13</v>
      </c>
      <c r="AD158" s="272">
        <v>13777.5</v>
      </c>
      <c r="AH158" s="101">
        <f t="shared" si="13"/>
        <v>500873.15</v>
      </c>
      <c r="AI158" s="37">
        <f t="shared" si="14"/>
        <v>19860</v>
      </c>
      <c r="AJ158" s="26">
        <f t="shared" si="15"/>
        <v>481013.15</v>
      </c>
      <c r="AK158" s="17">
        <f t="shared" si="16"/>
        <v>167065.66</v>
      </c>
      <c r="AL158" s="19">
        <f t="shared" si="17"/>
        <v>315616.63</v>
      </c>
      <c r="AM158" s="32">
        <f t="shared" si="18"/>
        <v>-148550.97</v>
      </c>
    </row>
    <row r="159" spans="1:39" x14ac:dyDescent="0.2">
      <c r="A159" s="1" t="s">
        <v>511</v>
      </c>
      <c r="B159" s="1" t="s">
        <v>512</v>
      </c>
      <c r="C159" s="90">
        <v>5460</v>
      </c>
      <c r="D159" s="91" t="s">
        <v>1238</v>
      </c>
      <c r="E159" s="286" t="s">
        <v>2159</v>
      </c>
      <c r="F159" s="270">
        <v>233356.55</v>
      </c>
      <c r="G159" s="270">
        <v>0</v>
      </c>
      <c r="H159" s="270">
        <v>87235.42</v>
      </c>
      <c r="I159" s="286">
        <v>351614.01</v>
      </c>
      <c r="J159" s="286">
        <v>67257.97</v>
      </c>
      <c r="L159" s="274">
        <v>15902.5</v>
      </c>
      <c r="O159" s="274">
        <v>0</v>
      </c>
      <c r="R159" s="286">
        <v>0</v>
      </c>
      <c r="S159" s="286">
        <v>1595931.52</v>
      </c>
      <c r="U159" s="271">
        <v>24568.87</v>
      </c>
      <c r="X159" s="271">
        <v>68240</v>
      </c>
      <c r="Z159" s="272">
        <v>145110</v>
      </c>
      <c r="AC159" s="272">
        <v>53473.98</v>
      </c>
      <c r="AD159" s="272">
        <v>9632.2199999999993</v>
      </c>
      <c r="AG159" s="272">
        <v>12600</v>
      </c>
      <c r="AH159" s="101">
        <f t="shared" si="13"/>
        <v>320591.96999999997</v>
      </c>
      <c r="AI159" s="37">
        <f t="shared" si="14"/>
        <v>15902.5</v>
      </c>
      <c r="AJ159" s="26">
        <f t="shared" si="15"/>
        <v>304689.46999999997</v>
      </c>
      <c r="AK159" s="17">
        <f t="shared" si="16"/>
        <v>92808.87</v>
      </c>
      <c r="AL159" s="19">
        <f t="shared" si="17"/>
        <v>220816.2</v>
      </c>
      <c r="AM159" s="32">
        <f t="shared" si="18"/>
        <v>-128007.33000000002</v>
      </c>
    </row>
    <row r="160" spans="1:39" x14ac:dyDescent="0.2">
      <c r="A160" s="1" t="s">
        <v>515</v>
      </c>
      <c r="B160" s="1" t="s">
        <v>516</v>
      </c>
      <c r="C160" s="90">
        <v>2090</v>
      </c>
      <c r="D160" s="91" t="s">
        <v>1239</v>
      </c>
      <c r="E160" s="286" t="s">
        <v>2160</v>
      </c>
      <c r="F160" s="270">
        <v>237203.11</v>
      </c>
      <c r="G160" s="270">
        <v>0</v>
      </c>
      <c r="H160" s="270">
        <v>35493.35</v>
      </c>
      <c r="I160" s="286">
        <v>323045.05</v>
      </c>
      <c r="J160" s="286">
        <v>142510.12</v>
      </c>
      <c r="L160" s="274">
        <v>70800.5</v>
      </c>
      <c r="O160" s="274">
        <v>0</v>
      </c>
      <c r="S160" s="286">
        <v>2218013.29</v>
      </c>
      <c r="U160" s="271">
        <v>99617.85</v>
      </c>
      <c r="X160" s="271">
        <v>166376.5</v>
      </c>
      <c r="Z160" s="272">
        <v>229268.5</v>
      </c>
      <c r="AC160" s="272">
        <v>38536.720000000001</v>
      </c>
      <c r="AD160" s="272">
        <v>7847.04</v>
      </c>
      <c r="AH160" s="101">
        <f t="shared" si="13"/>
        <v>272696.45999999996</v>
      </c>
      <c r="AI160" s="37">
        <f t="shared" si="14"/>
        <v>70800.5</v>
      </c>
      <c r="AJ160" s="26">
        <f t="shared" si="15"/>
        <v>201895.95999999996</v>
      </c>
      <c r="AK160" s="17">
        <f t="shared" si="16"/>
        <v>265994.34999999998</v>
      </c>
      <c r="AL160" s="19">
        <f t="shared" si="17"/>
        <v>275652.25999999995</v>
      </c>
      <c r="AM160" s="32">
        <f t="shared" si="18"/>
        <v>-9657.9099999999744</v>
      </c>
    </row>
    <row r="161" spans="1:39" x14ac:dyDescent="0.2">
      <c r="A161" s="1" t="s">
        <v>515</v>
      </c>
      <c r="B161" s="1" t="s">
        <v>516</v>
      </c>
      <c r="C161" s="90">
        <v>3852</v>
      </c>
      <c r="D161" s="91" t="s">
        <v>1240</v>
      </c>
      <c r="E161" s="286" t="s">
        <v>2161</v>
      </c>
      <c r="F161" s="270">
        <v>143135.93</v>
      </c>
      <c r="G161" s="270">
        <v>0</v>
      </c>
      <c r="H161" s="270">
        <v>25556.400000000001</v>
      </c>
      <c r="I161" s="286">
        <v>128438.48</v>
      </c>
      <c r="J161" s="286">
        <v>793359.83</v>
      </c>
      <c r="O161" s="274">
        <v>814.95</v>
      </c>
      <c r="S161" s="286">
        <v>1904185.77</v>
      </c>
      <c r="U161" s="271">
        <v>118945.34</v>
      </c>
      <c r="X161" s="271">
        <v>211982</v>
      </c>
      <c r="Z161" s="272">
        <v>322879</v>
      </c>
      <c r="AC161" s="272">
        <v>39631.79</v>
      </c>
      <c r="AD161" s="272">
        <v>19427.03</v>
      </c>
      <c r="AH161" s="101">
        <f t="shared" si="13"/>
        <v>168692.33</v>
      </c>
      <c r="AI161" s="37">
        <f t="shared" si="14"/>
        <v>814.95</v>
      </c>
      <c r="AJ161" s="26">
        <f t="shared" si="15"/>
        <v>167877.37999999998</v>
      </c>
      <c r="AK161" s="17">
        <f t="shared" si="16"/>
        <v>330927.33999999997</v>
      </c>
      <c r="AL161" s="19">
        <f t="shared" si="17"/>
        <v>381937.81999999995</v>
      </c>
      <c r="AM161" s="32">
        <f t="shared" si="18"/>
        <v>-51010.479999999981</v>
      </c>
    </row>
    <row r="162" spans="1:39" x14ac:dyDescent="0.2">
      <c r="A162" s="1" t="s">
        <v>515</v>
      </c>
      <c r="B162" s="1" t="s">
        <v>516</v>
      </c>
      <c r="C162" s="90">
        <v>4000</v>
      </c>
      <c r="D162" s="91" t="s">
        <v>1241</v>
      </c>
      <c r="E162" s="286" t="s">
        <v>2162</v>
      </c>
      <c r="F162" s="270">
        <v>54169.63</v>
      </c>
      <c r="G162" s="270">
        <v>0</v>
      </c>
      <c r="H162" s="270">
        <v>40353.35</v>
      </c>
      <c r="I162" s="286">
        <v>399386.87</v>
      </c>
      <c r="J162" s="286">
        <v>810804.5</v>
      </c>
      <c r="O162" s="274">
        <v>6.85</v>
      </c>
      <c r="S162" s="286">
        <v>2050038.21</v>
      </c>
      <c r="U162" s="271">
        <v>105178.91</v>
      </c>
      <c r="X162" s="271">
        <v>136582.5</v>
      </c>
      <c r="Z162" s="272">
        <v>225246.5</v>
      </c>
      <c r="AC162" s="272">
        <v>49555.54</v>
      </c>
      <c r="AD162" s="272">
        <v>20079.27</v>
      </c>
      <c r="AH162" s="101">
        <f t="shared" si="13"/>
        <v>94522.98</v>
      </c>
      <c r="AI162" s="37">
        <f t="shared" si="14"/>
        <v>6.85</v>
      </c>
      <c r="AJ162" s="26">
        <f t="shared" si="15"/>
        <v>94516.12999999999</v>
      </c>
      <c r="AK162" s="17">
        <f t="shared" si="16"/>
        <v>241761.41</v>
      </c>
      <c r="AL162" s="19">
        <f t="shared" si="17"/>
        <v>294881.31</v>
      </c>
      <c r="AM162" s="32">
        <f t="shared" si="18"/>
        <v>-53119.899999999994</v>
      </c>
    </row>
    <row r="163" spans="1:39" x14ac:dyDescent="0.2">
      <c r="A163" s="1" t="s">
        <v>515</v>
      </c>
      <c r="B163" s="1" t="s">
        <v>516</v>
      </c>
      <c r="C163" s="90">
        <v>5502</v>
      </c>
      <c r="D163" s="91" t="s">
        <v>1242</v>
      </c>
      <c r="E163" s="286" t="s">
        <v>2163</v>
      </c>
      <c r="F163" s="270">
        <v>182144.09</v>
      </c>
      <c r="G163" s="270">
        <v>0</v>
      </c>
      <c r="H163" s="270">
        <v>65264.1</v>
      </c>
      <c r="I163" s="286">
        <v>2079718.64</v>
      </c>
      <c r="J163" s="286">
        <v>236850.94</v>
      </c>
      <c r="R163" s="286">
        <v>-1047.1400000000001</v>
      </c>
      <c r="S163" s="286">
        <v>345682.71</v>
      </c>
      <c r="U163" s="271">
        <v>166114.87</v>
      </c>
      <c r="X163" s="271">
        <v>192332</v>
      </c>
      <c r="Z163" s="272">
        <v>325752</v>
      </c>
      <c r="AC163" s="272">
        <v>44052.54</v>
      </c>
      <c r="AD163" s="272">
        <v>33389.550000000003</v>
      </c>
      <c r="AH163" s="101">
        <f t="shared" si="13"/>
        <v>247408.19</v>
      </c>
      <c r="AI163" s="37">
        <f t="shared" si="14"/>
        <v>0</v>
      </c>
      <c r="AJ163" s="26">
        <f t="shared" si="15"/>
        <v>247408.19</v>
      </c>
      <c r="AK163" s="17">
        <f t="shared" si="16"/>
        <v>358446.87</v>
      </c>
      <c r="AL163" s="19">
        <f t="shared" si="17"/>
        <v>403194.08999999997</v>
      </c>
      <c r="AM163" s="32">
        <f t="shared" si="18"/>
        <v>-44747.219999999972</v>
      </c>
    </row>
    <row r="164" spans="1:39" x14ac:dyDescent="0.2">
      <c r="A164" s="1" t="s">
        <v>519</v>
      </c>
      <c r="B164" s="1" t="s">
        <v>520</v>
      </c>
      <c r="C164" s="90">
        <v>2505</v>
      </c>
      <c r="D164" s="91" t="s">
        <v>1243</v>
      </c>
      <c r="E164" s="286" t="s">
        <v>2164</v>
      </c>
      <c r="F164" s="270">
        <v>940566.79</v>
      </c>
      <c r="G164" s="270">
        <v>0</v>
      </c>
      <c r="H164" s="270">
        <v>53075.08</v>
      </c>
      <c r="I164" s="286">
        <v>944068.64</v>
      </c>
      <c r="J164" s="286">
        <v>179062.09</v>
      </c>
      <c r="K164" s="274">
        <v>2000</v>
      </c>
      <c r="L164" s="274">
        <v>9135</v>
      </c>
      <c r="O164" s="274">
        <v>19.63</v>
      </c>
      <c r="R164" s="286">
        <v>139669.06</v>
      </c>
      <c r="S164" s="286">
        <v>633085.80000000005</v>
      </c>
      <c r="U164" s="271">
        <v>31711.01</v>
      </c>
      <c r="V164" s="271">
        <v>10000</v>
      </c>
      <c r="X164" s="271">
        <v>90440</v>
      </c>
      <c r="Y164" s="271">
        <v>1500</v>
      </c>
      <c r="Z164" s="272">
        <v>110695</v>
      </c>
      <c r="AC164" s="272">
        <v>59532.05</v>
      </c>
      <c r="AD164" s="272">
        <v>13527.45</v>
      </c>
      <c r="AH164" s="101">
        <f t="shared" si="13"/>
        <v>993641.87</v>
      </c>
      <c r="AI164" s="37">
        <f t="shared" si="14"/>
        <v>11154.63</v>
      </c>
      <c r="AJ164" s="26">
        <f t="shared" si="15"/>
        <v>982487.24</v>
      </c>
      <c r="AK164" s="17">
        <f t="shared" si="16"/>
        <v>133651.01</v>
      </c>
      <c r="AL164" s="19">
        <f t="shared" si="17"/>
        <v>183754.5</v>
      </c>
      <c r="AM164" s="32">
        <f t="shared" si="18"/>
        <v>-50103.489999999991</v>
      </c>
    </row>
    <row r="165" spans="1:39" x14ac:dyDescent="0.2">
      <c r="A165" s="1" t="s">
        <v>519</v>
      </c>
      <c r="B165" s="1" t="s">
        <v>520</v>
      </c>
      <c r="C165" s="90">
        <v>3733</v>
      </c>
      <c r="D165" s="91" t="s">
        <v>1244</v>
      </c>
      <c r="E165" s="286" t="s">
        <v>2165</v>
      </c>
      <c r="F165" s="270">
        <v>1050319.67</v>
      </c>
      <c r="G165" s="270">
        <v>0</v>
      </c>
      <c r="H165" s="270">
        <v>39266.080000000002</v>
      </c>
      <c r="I165" s="286">
        <v>101793.46</v>
      </c>
      <c r="J165" s="286">
        <v>196000.17</v>
      </c>
      <c r="K165" s="274">
        <v>0</v>
      </c>
      <c r="L165" s="274">
        <v>9570</v>
      </c>
      <c r="O165" s="274">
        <v>0</v>
      </c>
      <c r="R165" s="286">
        <v>185836.08</v>
      </c>
      <c r="S165" s="286">
        <v>1315994.6399999999</v>
      </c>
      <c r="U165" s="271">
        <v>25568.74</v>
      </c>
      <c r="V165" s="271">
        <v>34077</v>
      </c>
      <c r="X165" s="271">
        <v>107290</v>
      </c>
      <c r="Y165" s="271">
        <v>3000</v>
      </c>
      <c r="Z165" s="272">
        <v>135820</v>
      </c>
      <c r="AC165" s="272">
        <v>64308.02</v>
      </c>
      <c r="AD165" s="272">
        <v>4786.9399999999996</v>
      </c>
      <c r="AH165" s="101">
        <f t="shared" si="13"/>
        <v>1089585.75</v>
      </c>
      <c r="AI165" s="37">
        <f t="shared" si="14"/>
        <v>9570</v>
      </c>
      <c r="AJ165" s="26">
        <f t="shared" si="15"/>
        <v>1080015.75</v>
      </c>
      <c r="AK165" s="17">
        <f t="shared" si="16"/>
        <v>169935.74</v>
      </c>
      <c r="AL165" s="19">
        <f t="shared" si="17"/>
        <v>204914.96</v>
      </c>
      <c r="AM165" s="32">
        <f t="shared" si="18"/>
        <v>-34979.22</v>
      </c>
    </row>
    <row r="166" spans="1:39" x14ac:dyDescent="0.2">
      <c r="A166" s="1" t="s">
        <v>519</v>
      </c>
      <c r="B166" s="1" t="s">
        <v>520</v>
      </c>
      <c r="C166" s="90">
        <v>5221</v>
      </c>
      <c r="D166" s="91" t="s">
        <v>1245</v>
      </c>
      <c r="E166" s="286" t="s">
        <v>2166</v>
      </c>
      <c r="F166" s="270">
        <v>427807.94</v>
      </c>
      <c r="G166" s="270">
        <v>0</v>
      </c>
      <c r="H166" s="270">
        <v>47685.79</v>
      </c>
      <c r="I166" s="286">
        <v>121269.55</v>
      </c>
      <c r="J166" s="286">
        <v>603817.59</v>
      </c>
      <c r="K166" s="274">
        <v>0</v>
      </c>
      <c r="L166" s="274">
        <v>0</v>
      </c>
      <c r="O166" s="274">
        <v>0</v>
      </c>
      <c r="R166" s="286">
        <v>209163.98</v>
      </c>
      <c r="S166" s="286">
        <v>1954472.19</v>
      </c>
      <c r="U166" s="271">
        <v>34497.57</v>
      </c>
      <c r="V166" s="271">
        <v>0</v>
      </c>
      <c r="X166" s="271">
        <v>119950</v>
      </c>
      <c r="Y166" s="271">
        <v>1500</v>
      </c>
      <c r="Z166" s="272">
        <v>157590</v>
      </c>
      <c r="AC166" s="272">
        <v>76133.98</v>
      </c>
      <c r="AD166" s="272">
        <v>17464.8</v>
      </c>
      <c r="AH166" s="101">
        <f t="shared" si="13"/>
        <v>475493.73</v>
      </c>
      <c r="AI166" s="37">
        <f t="shared" si="14"/>
        <v>0</v>
      </c>
      <c r="AJ166" s="26">
        <f t="shared" si="15"/>
        <v>475493.73</v>
      </c>
      <c r="AK166" s="17">
        <f t="shared" si="16"/>
        <v>155947.57</v>
      </c>
      <c r="AL166" s="19">
        <f t="shared" si="17"/>
        <v>251188.77999999997</v>
      </c>
      <c r="AM166" s="32">
        <f t="shared" si="18"/>
        <v>-95241.209999999963</v>
      </c>
    </row>
    <row r="167" spans="1:39" x14ac:dyDescent="0.2">
      <c r="A167" s="1" t="s">
        <v>519</v>
      </c>
      <c r="B167" s="1" t="s">
        <v>520</v>
      </c>
      <c r="C167" s="90">
        <v>2747</v>
      </c>
      <c r="D167" s="91" t="s">
        <v>1246</v>
      </c>
      <c r="E167" s="286" t="s">
        <v>2167</v>
      </c>
      <c r="F167" s="270">
        <v>616055.68000000005</v>
      </c>
      <c r="G167" s="270">
        <v>0</v>
      </c>
      <c r="H167" s="270">
        <v>22104.6</v>
      </c>
      <c r="I167" s="286">
        <v>549783.94999999995</v>
      </c>
      <c r="J167" s="286">
        <v>98560.09</v>
      </c>
      <c r="K167" s="274">
        <v>9800</v>
      </c>
      <c r="L167" s="274">
        <v>9951.82</v>
      </c>
      <c r="O167" s="274">
        <v>475.04</v>
      </c>
      <c r="R167" s="286">
        <v>128918.68</v>
      </c>
      <c r="S167" s="286">
        <v>1659140.58</v>
      </c>
      <c r="U167" s="271">
        <v>37089.54</v>
      </c>
      <c r="X167" s="271">
        <v>173540</v>
      </c>
      <c r="Y167" s="271">
        <v>3000</v>
      </c>
      <c r="Z167" s="272">
        <v>196220</v>
      </c>
      <c r="AC167" s="272">
        <v>76239.83</v>
      </c>
      <c r="AD167" s="272">
        <v>11605.27</v>
      </c>
      <c r="AH167" s="101">
        <f t="shared" si="13"/>
        <v>638160.28</v>
      </c>
      <c r="AI167" s="37">
        <f t="shared" si="14"/>
        <v>20226.86</v>
      </c>
      <c r="AJ167" s="26">
        <f t="shared" si="15"/>
        <v>617933.42000000004</v>
      </c>
      <c r="AK167" s="17">
        <f t="shared" si="16"/>
        <v>213629.54</v>
      </c>
      <c r="AL167" s="19">
        <f t="shared" si="17"/>
        <v>284065.10000000003</v>
      </c>
      <c r="AM167" s="32">
        <f t="shared" si="18"/>
        <v>-70435.560000000027</v>
      </c>
    </row>
    <row r="168" spans="1:39" x14ac:dyDescent="0.2">
      <c r="A168" s="1" t="s">
        <v>519</v>
      </c>
      <c r="B168" s="1" t="s">
        <v>520</v>
      </c>
      <c r="C168" s="90">
        <v>3860</v>
      </c>
      <c r="D168" s="91" t="s">
        <v>1247</v>
      </c>
      <c r="E168" s="286" t="s">
        <v>2168</v>
      </c>
      <c r="F168" s="270">
        <v>415248.87</v>
      </c>
      <c r="G168" s="270">
        <v>0</v>
      </c>
      <c r="H168" s="270">
        <v>117494.61</v>
      </c>
      <c r="I168" s="286">
        <v>528990.03</v>
      </c>
      <c r="J168" s="286">
        <v>150599.34</v>
      </c>
      <c r="K168" s="274">
        <v>5000</v>
      </c>
      <c r="L168" s="274">
        <v>10470</v>
      </c>
      <c r="O168" s="274">
        <v>500.75</v>
      </c>
      <c r="R168" s="286">
        <v>185715.32</v>
      </c>
      <c r="S168" s="286">
        <v>3430123.36</v>
      </c>
      <c r="U168" s="271">
        <v>32997.94</v>
      </c>
      <c r="X168" s="271">
        <v>212640</v>
      </c>
      <c r="Y168" s="271">
        <v>2000</v>
      </c>
      <c r="Z168" s="272">
        <v>249605</v>
      </c>
      <c r="AC168" s="272">
        <v>104456.81</v>
      </c>
      <c r="AD168" s="272">
        <v>18442.150000000001</v>
      </c>
      <c r="AH168" s="101">
        <f t="shared" si="13"/>
        <v>532743.48</v>
      </c>
      <c r="AI168" s="37">
        <f t="shared" si="14"/>
        <v>15970.75</v>
      </c>
      <c r="AJ168" s="26">
        <f t="shared" si="15"/>
        <v>516772.73</v>
      </c>
      <c r="AK168" s="17">
        <f t="shared" si="16"/>
        <v>247637.94</v>
      </c>
      <c r="AL168" s="19">
        <f t="shared" si="17"/>
        <v>372503.96</v>
      </c>
      <c r="AM168" s="32">
        <f t="shared" si="18"/>
        <v>-124866.02000000002</v>
      </c>
    </row>
    <row r="169" spans="1:39" x14ac:dyDescent="0.2">
      <c r="A169" s="1" t="s">
        <v>523</v>
      </c>
      <c r="B169" s="1" t="s">
        <v>524</v>
      </c>
      <c r="C169" s="90">
        <v>992</v>
      </c>
      <c r="D169" s="91" t="s">
        <v>1248</v>
      </c>
      <c r="E169" s="286" t="s">
        <v>2169</v>
      </c>
      <c r="F169" s="270">
        <v>35061809.259999998</v>
      </c>
      <c r="G169" s="270">
        <v>5419251.0499999998</v>
      </c>
      <c r="H169" s="270">
        <v>3993272.66</v>
      </c>
      <c r="I169" s="286">
        <v>6276343.4299999997</v>
      </c>
      <c r="J169" s="286">
        <v>12796760.58</v>
      </c>
      <c r="K169" s="274">
        <v>20285801.27</v>
      </c>
      <c r="L169" s="274">
        <v>1603174.94</v>
      </c>
      <c r="M169" s="274">
        <v>3009.85</v>
      </c>
      <c r="N169" s="274">
        <v>247600</v>
      </c>
      <c r="O169" s="274">
        <v>2643141.17</v>
      </c>
      <c r="P169" s="286">
        <v>77778</v>
      </c>
      <c r="R169" s="286">
        <v>1873230.18</v>
      </c>
      <c r="S169" s="286">
        <v>22862193.59</v>
      </c>
      <c r="U169" s="271">
        <v>19458621.350000001</v>
      </c>
      <c r="V169" s="271">
        <v>50</v>
      </c>
      <c r="X169" s="271">
        <v>2213900.5</v>
      </c>
      <c r="Y169" s="271">
        <v>171960</v>
      </c>
      <c r="Z169" s="272">
        <v>3525898.3</v>
      </c>
      <c r="AC169" s="272">
        <v>2444023.21</v>
      </c>
      <c r="AD169" s="272">
        <v>593991.14</v>
      </c>
      <c r="AF169" s="272">
        <v>191078.25</v>
      </c>
      <c r="AH169" s="101">
        <f t="shared" si="13"/>
        <v>44474332.969999999</v>
      </c>
      <c r="AI169" s="37">
        <f t="shared" si="14"/>
        <v>24782727.230000004</v>
      </c>
      <c r="AJ169" s="26">
        <f t="shared" si="15"/>
        <v>19691605.739999995</v>
      </c>
      <c r="AK169" s="17">
        <f t="shared" si="16"/>
        <v>21844531.850000001</v>
      </c>
      <c r="AL169" s="19">
        <f t="shared" si="17"/>
        <v>6754990.8999999994</v>
      </c>
      <c r="AM169" s="32">
        <f t="shared" si="18"/>
        <v>15089540.950000003</v>
      </c>
    </row>
    <row r="170" spans="1:39" x14ac:dyDescent="0.2">
      <c r="A170" s="1" t="s">
        <v>523</v>
      </c>
      <c r="B170" s="1" t="s">
        <v>524</v>
      </c>
      <c r="C170" s="90">
        <v>5690</v>
      </c>
      <c r="D170" s="91" t="s">
        <v>1249</v>
      </c>
      <c r="E170" s="286" t="s">
        <v>2170</v>
      </c>
      <c r="F170" s="270">
        <v>501301.45</v>
      </c>
      <c r="G170" s="270">
        <v>0</v>
      </c>
      <c r="H170" s="270">
        <v>88431.31</v>
      </c>
      <c r="I170" s="286">
        <v>248849.3</v>
      </c>
      <c r="J170" s="286">
        <v>59583.47</v>
      </c>
      <c r="O170" s="274">
        <v>140480.03</v>
      </c>
      <c r="R170" s="286">
        <v>-819.85</v>
      </c>
      <c r="S170" s="286">
        <v>2188176.4900000002</v>
      </c>
      <c r="U170" s="271">
        <v>36194.129999999997</v>
      </c>
      <c r="X170" s="271">
        <v>122310</v>
      </c>
      <c r="Z170" s="272">
        <v>208872</v>
      </c>
      <c r="AC170" s="272">
        <v>76431.490000000005</v>
      </c>
      <c r="AD170" s="272">
        <v>10584.18</v>
      </c>
      <c r="AH170" s="101">
        <f t="shared" si="13"/>
        <v>589732.76</v>
      </c>
      <c r="AI170" s="37">
        <f t="shared" si="14"/>
        <v>140480.03</v>
      </c>
      <c r="AJ170" s="26">
        <f t="shared" si="15"/>
        <v>449252.73</v>
      </c>
      <c r="AK170" s="17">
        <f t="shared" si="16"/>
        <v>158504.13</v>
      </c>
      <c r="AL170" s="19">
        <f t="shared" si="17"/>
        <v>295887.67</v>
      </c>
      <c r="AM170" s="32">
        <f t="shared" si="18"/>
        <v>-137383.53999999998</v>
      </c>
    </row>
    <row r="171" spans="1:39" x14ac:dyDescent="0.2">
      <c r="A171" s="1" t="s">
        <v>523</v>
      </c>
      <c r="B171" s="1" t="s">
        <v>524</v>
      </c>
      <c r="C171" s="90">
        <v>3265</v>
      </c>
      <c r="D171" s="91" t="s">
        <v>1250</v>
      </c>
      <c r="E171" s="286" t="s">
        <v>2171</v>
      </c>
      <c r="F171" s="270">
        <v>365907.4</v>
      </c>
      <c r="G171" s="270">
        <v>0</v>
      </c>
      <c r="H171" s="270">
        <v>118429.71</v>
      </c>
      <c r="I171" s="286">
        <v>486179.91</v>
      </c>
      <c r="J171" s="286">
        <v>677332.04</v>
      </c>
      <c r="O171" s="274">
        <v>4617</v>
      </c>
      <c r="R171" s="286">
        <v>10815.98</v>
      </c>
      <c r="S171" s="286">
        <v>1890317.34</v>
      </c>
      <c r="U171" s="271">
        <v>18053.96</v>
      </c>
      <c r="W171" s="271">
        <v>1113.32</v>
      </c>
      <c r="X171" s="271">
        <v>112420</v>
      </c>
      <c r="Z171" s="272">
        <v>162882</v>
      </c>
      <c r="AC171" s="272">
        <v>64306.59</v>
      </c>
      <c r="AD171" s="272">
        <v>10606.61</v>
      </c>
      <c r="AH171" s="101">
        <f t="shared" si="13"/>
        <v>484337.11000000004</v>
      </c>
      <c r="AI171" s="37">
        <f t="shared" si="14"/>
        <v>4617</v>
      </c>
      <c r="AJ171" s="26">
        <f t="shared" si="15"/>
        <v>479720.11000000004</v>
      </c>
      <c r="AK171" s="17">
        <f t="shared" si="16"/>
        <v>131587.28</v>
      </c>
      <c r="AL171" s="19">
        <f t="shared" si="17"/>
        <v>237795.20000000001</v>
      </c>
      <c r="AM171" s="32">
        <f t="shared" si="18"/>
        <v>-106207.92000000001</v>
      </c>
    </row>
    <row r="172" spans="1:39" x14ac:dyDescent="0.2">
      <c r="A172" s="1" t="s">
        <v>523</v>
      </c>
      <c r="B172" s="1" t="s">
        <v>524</v>
      </c>
      <c r="C172" s="90">
        <v>5131</v>
      </c>
      <c r="D172" s="91" t="s">
        <v>1251</v>
      </c>
      <c r="E172" s="286" t="s">
        <v>2172</v>
      </c>
      <c r="F172" s="270">
        <v>467857.06</v>
      </c>
      <c r="G172" s="270">
        <v>0</v>
      </c>
      <c r="H172" s="270">
        <v>42612.23</v>
      </c>
      <c r="I172" s="286">
        <v>328233.95</v>
      </c>
      <c r="J172" s="286">
        <v>241320.98</v>
      </c>
      <c r="O172" s="274">
        <v>183820.79999999999</v>
      </c>
      <c r="S172" s="286">
        <v>2400624.13</v>
      </c>
      <c r="U172" s="271">
        <v>22949.08</v>
      </c>
      <c r="X172" s="271">
        <v>178160</v>
      </c>
      <c r="Z172" s="272">
        <v>225072</v>
      </c>
      <c r="AA172" s="272">
        <v>7500</v>
      </c>
      <c r="AC172" s="272">
        <v>86867</v>
      </c>
      <c r="AD172" s="272">
        <v>16340.63</v>
      </c>
      <c r="AH172" s="101">
        <f t="shared" si="13"/>
        <v>510469.29</v>
      </c>
      <c r="AI172" s="37">
        <f t="shared" si="14"/>
        <v>183820.79999999999</v>
      </c>
      <c r="AJ172" s="26">
        <f t="shared" si="15"/>
        <v>326648.49</v>
      </c>
      <c r="AK172" s="17">
        <f t="shared" si="16"/>
        <v>201109.08000000002</v>
      </c>
      <c r="AL172" s="19">
        <f t="shared" si="17"/>
        <v>335779.63</v>
      </c>
      <c r="AM172" s="32">
        <f t="shared" si="18"/>
        <v>-134670.54999999999</v>
      </c>
    </row>
    <row r="173" spans="1:39" x14ac:dyDescent="0.2">
      <c r="A173" s="1" t="s">
        <v>523</v>
      </c>
      <c r="B173" s="1" t="s">
        <v>524</v>
      </c>
      <c r="C173" s="90">
        <v>3470</v>
      </c>
      <c r="D173" s="91" t="s">
        <v>1252</v>
      </c>
      <c r="E173" s="286" t="s">
        <v>2173</v>
      </c>
      <c r="F173" s="270">
        <v>758467.63</v>
      </c>
      <c r="G173" s="270">
        <v>0</v>
      </c>
      <c r="H173" s="270">
        <v>47153.760000000002</v>
      </c>
      <c r="I173" s="286">
        <v>702526</v>
      </c>
      <c r="J173" s="286">
        <v>542104.84</v>
      </c>
      <c r="O173" s="274">
        <v>12400</v>
      </c>
      <c r="S173" s="286">
        <v>1658240.02</v>
      </c>
      <c r="U173" s="271">
        <v>38734.379999999997</v>
      </c>
      <c r="X173" s="271">
        <v>107140</v>
      </c>
      <c r="Z173" s="272">
        <v>207140</v>
      </c>
      <c r="AC173" s="272">
        <v>66607.3</v>
      </c>
      <c r="AD173" s="272">
        <v>14187.79</v>
      </c>
      <c r="AH173" s="101">
        <f t="shared" si="13"/>
        <v>805621.39</v>
      </c>
      <c r="AI173" s="37">
        <f t="shared" si="14"/>
        <v>12400</v>
      </c>
      <c r="AJ173" s="26">
        <f t="shared" si="15"/>
        <v>793221.39</v>
      </c>
      <c r="AK173" s="17">
        <f t="shared" si="16"/>
        <v>145874.38</v>
      </c>
      <c r="AL173" s="19">
        <f t="shared" si="17"/>
        <v>287935.08999999997</v>
      </c>
      <c r="AM173" s="32">
        <f t="shared" si="18"/>
        <v>-142060.70999999996</v>
      </c>
    </row>
    <row r="174" spans="1:39" x14ac:dyDescent="0.2">
      <c r="A174" s="1" t="s">
        <v>523</v>
      </c>
      <c r="B174" s="1" t="s">
        <v>524</v>
      </c>
      <c r="C174" s="90">
        <v>6314</v>
      </c>
      <c r="D174" s="91" t="s">
        <v>1253</v>
      </c>
      <c r="E174" s="286" t="s">
        <v>2174</v>
      </c>
      <c r="F174" s="270">
        <v>314095.63</v>
      </c>
      <c r="G174" s="270">
        <v>0</v>
      </c>
      <c r="H174" s="270">
        <v>98323.77</v>
      </c>
      <c r="I174" s="286">
        <v>394715.45</v>
      </c>
      <c r="J174" s="286">
        <v>114453.58</v>
      </c>
      <c r="O174" s="274">
        <v>11.68</v>
      </c>
      <c r="R174" s="286">
        <v>0</v>
      </c>
      <c r="S174" s="286">
        <v>2400624.13</v>
      </c>
      <c r="U174" s="271">
        <v>17734.2</v>
      </c>
      <c r="X174" s="271">
        <v>104810</v>
      </c>
      <c r="Z174" s="272">
        <v>203600</v>
      </c>
      <c r="AC174" s="272">
        <v>71938.03</v>
      </c>
      <c r="AD174" s="272">
        <v>9191.89</v>
      </c>
      <c r="AH174" s="101">
        <f t="shared" si="13"/>
        <v>412419.4</v>
      </c>
      <c r="AI174" s="37">
        <f t="shared" si="14"/>
        <v>11.68</v>
      </c>
      <c r="AJ174" s="26">
        <f t="shared" si="15"/>
        <v>412407.72000000003</v>
      </c>
      <c r="AK174" s="17">
        <f t="shared" si="16"/>
        <v>122544.2</v>
      </c>
      <c r="AL174" s="19">
        <f t="shared" si="17"/>
        <v>284729.92000000004</v>
      </c>
      <c r="AM174" s="32">
        <f t="shared" si="18"/>
        <v>-162185.72000000003</v>
      </c>
    </row>
    <row r="175" spans="1:39" x14ac:dyDescent="0.2">
      <c r="A175" s="1" t="s">
        <v>527</v>
      </c>
      <c r="B175" s="1" t="s">
        <v>528</v>
      </c>
      <c r="C175" s="90">
        <v>4818</v>
      </c>
      <c r="D175" s="91" t="s">
        <v>1254</v>
      </c>
      <c r="E175" s="286" t="s">
        <v>2175</v>
      </c>
      <c r="F175" s="270">
        <v>623451.42000000004</v>
      </c>
      <c r="G175" s="270">
        <v>0</v>
      </c>
      <c r="H175" s="270">
        <v>23196.47</v>
      </c>
      <c r="I175" s="286">
        <v>138007.87</v>
      </c>
      <c r="J175" s="286">
        <v>118740.44</v>
      </c>
      <c r="K175" s="274">
        <v>0</v>
      </c>
      <c r="L175" s="274">
        <v>0</v>
      </c>
      <c r="O175" s="274">
        <v>69.16</v>
      </c>
      <c r="S175" s="286">
        <v>1908740.29</v>
      </c>
      <c r="U175" s="271">
        <v>71832.97</v>
      </c>
      <c r="W175" s="271">
        <v>0</v>
      </c>
      <c r="X175" s="271">
        <v>126590</v>
      </c>
      <c r="Z175" s="272">
        <v>198010</v>
      </c>
      <c r="AC175" s="272">
        <v>63827.82</v>
      </c>
      <c r="AD175" s="272">
        <v>12569.24</v>
      </c>
      <c r="AH175" s="101">
        <f t="shared" si="13"/>
        <v>646647.89</v>
      </c>
      <c r="AI175" s="37">
        <f t="shared" si="14"/>
        <v>69.16</v>
      </c>
      <c r="AJ175" s="26">
        <f t="shared" si="15"/>
        <v>646578.73</v>
      </c>
      <c r="AK175" s="17">
        <f t="shared" si="16"/>
        <v>198422.97</v>
      </c>
      <c r="AL175" s="19">
        <f t="shared" si="17"/>
        <v>274407.06</v>
      </c>
      <c r="AM175" s="32">
        <f t="shared" si="18"/>
        <v>-75984.09</v>
      </c>
    </row>
    <row r="176" spans="1:39" x14ac:dyDescent="0.2">
      <c r="A176" s="1" t="s">
        <v>527</v>
      </c>
      <c r="B176" s="1" t="s">
        <v>528</v>
      </c>
      <c r="C176" s="90">
        <v>3493</v>
      </c>
      <c r="D176" s="91" t="s">
        <v>1255</v>
      </c>
      <c r="E176" s="286" t="s">
        <v>2176</v>
      </c>
      <c r="F176" s="270">
        <v>541993.55000000005</v>
      </c>
      <c r="G176" s="270">
        <v>0</v>
      </c>
      <c r="H176" s="270">
        <v>31517.7</v>
      </c>
      <c r="I176" s="286">
        <v>510500.73</v>
      </c>
      <c r="J176" s="286">
        <v>205944.68</v>
      </c>
      <c r="K176" s="274">
        <v>0</v>
      </c>
      <c r="L176" s="274">
        <v>0</v>
      </c>
      <c r="O176" s="274">
        <v>46.83</v>
      </c>
      <c r="S176" s="286">
        <v>2036218.61</v>
      </c>
      <c r="U176" s="271">
        <v>29141.040000000001</v>
      </c>
      <c r="X176" s="271">
        <v>127210</v>
      </c>
      <c r="Z176" s="272">
        <v>222200</v>
      </c>
      <c r="AC176" s="272">
        <v>30949.69</v>
      </c>
      <c r="AD176" s="272">
        <v>17943.05</v>
      </c>
      <c r="AH176" s="101">
        <f t="shared" si="13"/>
        <v>573511.25</v>
      </c>
      <c r="AI176" s="37">
        <f t="shared" si="14"/>
        <v>46.83</v>
      </c>
      <c r="AJ176" s="26">
        <f t="shared" si="15"/>
        <v>573464.42000000004</v>
      </c>
      <c r="AK176" s="17">
        <f t="shared" si="16"/>
        <v>156351.04000000001</v>
      </c>
      <c r="AL176" s="19">
        <f t="shared" si="17"/>
        <v>271092.74</v>
      </c>
      <c r="AM176" s="32">
        <f t="shared" si="18"/>
        <v>-114741.69999999998</v>
      </c>
    </row>
    <row r="177" spans="1:39" x14ac:dyDescent="0.2">
      <c r="A177" s="1" t="s">
        <v>527</v>
      </c>
      <c r="B177" s="1" t="s">
        <v>528</v>
      </c>
      <c r="C177" s="90">
        <v>2171</v>
      </c>
      <c r="D177" s="91" t="s">
        <v>1256</v>
      </c>
      <c r="E177" s="286" t="s">
        <v>2177</v>
      </c>
      <c r="F177" s="270">
        <v>507987.33</v>
      </c>
      <c r="G177" s="270">
        <v>0</v>
      </c>
      <c r="H177" s="270">
        <v>29861.91</v>
      </c>
      <c r="I177" s="286">
        <v>119142.94</v>
      </c>
      <c r="J177" s="286">
        <v>196683.79</v>
      </c>
      <c r="K177" s="274">
        <v>0</v>
      </c>
      <c r="L177" s="274">
        <v>0</v>
      </c>
      <c r="O177" s="274">
        <v>37.380000000000003</v>
      </c>
      <c r="S177" s="286">
        <v>2581996.2400000002</v>
      </c>
      <c r="U177" s="271">
        <v>29821.83</v>
      </c>
      <c r="X177" s="271">
        <v>107270</v>
      </c>
      <c r="Z177" s="272">
        <v>154050</v>
      </c>
      <c r="AC177" s="272">
        <v>20818.18</v>
      </c>
      <c r="AD177" s="272">
        <v>18447.900000000001</v>
      </c>
      <c r="AH177" s="101">
        <f t="shared" si="13"/>
        <v>537849.24</v>
      </c>
      <c r="AI177" s="37">
        <f t="shared" si="14"/>
        <v>37.380000000000003</v>
      </c>
      <c r="AJ177" s="26">
        <f t="shared" si="15"/>
        <v>537811.86</v>
      </c>
      <c r="AK177" s="17">
        <f t="shared" si="16"/>
        <v>137091.83000000002</v>
      </c>
      <c r="AL177" s="19">
        <f t="shared" si="17"/>
        <v>193316.08</v>
      </c>
      <c r="AM177" s="32">
        <f t="shared" si="18"/>
        <v>-56224.249999999971</v>
      </c>
    </row>
    <row r="178" spans="1:39" x14ac:dyDescent="0.2">
      <c r="A178" s="1" t="s">
        <v>527</v>
      </c>
      <c r="B178" s="1" t="s">
        <v>528</v>
      </c>
      <c r="C178" s="90">
        <v>4974</v>
      </c>
      <c r="D178" s="91" t="s">
        <v>1257</v>
      </c>
      <c r="E178" s="286" t="s">
        <v>2178</v>
      </c>
      <c r="F178" s="270">
        <v>262985.3</v>
      </c>
      <c r="G178" s="270">
        <v>0</v>
      </c>
      <c r="H178" s="270">
        <v>7077.08</v>
      </c>
      <c r="I178" s="286">
        <v>226379</v>
      </c>
      <c r="J178" s="286">
        <v>193374.95</v>
      </c>
      <c r="K178" s="274">
        <v>0</v>
      </c>
      <c r="L178" s="274">
        <v>0</v>
      </c>
      <c r="O178" s="274">
        <v>65.42</v>
      </c>
      <c r="S178" s="286">
        <v>1442473.15</v>
      </c>
      <c r="U178" s="271">
        <v>26523.96</v>
      </c>
      <c r="W178" s="271">
        <v>68.459999999999994</v>
      </c>
      <c r="X178" s="271">
        <v>92060</v>
      </c>
      <c r="Z178" s="272">
        <v>136920</v>
      </c>
      <c r="AC178" s="272">
        <v>35946</v>
      </c>
      <c r="AD178" s="272">
        <v>15952.62</v>
      </c>
      <c r="AH178" s="101">
        <f t="shared" si="13"/>
        <v>270062.38</v>
      </c>
      <c r="AI178" s="37">
        <f t="shared" si="14"/>
        <v>65.42</v>
      </c>
      <c r="AJ178" s="26">
        <f t="shared" si="15"/>
        <v>269996.96000000002</v>
      </c>
      <c r="AK178" s="17">
        <f t="shared" si="16"/>
        <v>118652.42</v>
      </c>
      <c r="AL178" s="19">
        <f t="shared" si="17"/>
        <v>188818.62</v>
      </c>
      <c r="AM178" s="32">
        <f t="shared" si="18"/>
        <v>-70166.2</v>
      </c>
    </row>
    <row r="179" spans="1:39" x14ac:dyDescent="0.2">
      <c r="A179" s="1" t="s">
        <v>527</v>
      </c>
      <c r="B179" s="1" t="s">
        <v>528</v>
      </c>
      <c r="C179" s="90">
        <v>2190</v>
      </c>
      <c r="D179" s="91" t="s">
        <v>1258</v>
      </c>
      <c r="E179" s="286" t="s">
        <v>2179</v>
      </c>
      <c r="F179" s="270">
        <v>635486.5</v>
      </c>
      <c r="G179" s="270">
        <v>0</v>
      </c>
      <c r="H179" s="270">
        <v>18169.04</v>
      </c>
      <c r="I179" s="286">
        <v>286075.33</v>
      </c>
      <c r="J179" s="286">
        <v>125358.3</v>
      </c>
      <c r="K179" s="274">
        <v>0</v>
      </c>
      <c r="L179" s="274">
        <v>0</v>
      </c>
      <c r="O179" s="274">
        <v>0</v>
      </c>
      <c r="S179" s="286">
        <v>1708773.29</v>
      </c>
      <c r="U179" s="271">
        <v>28943.51</v>
      </c>
      <c r="X179" s="271">
        <v>103390</v>
      </c>
      <c r="Z179" s="272">
        <v>141320</v>
      </c>
      <c r="AC179" s="272">
        <v>23844.400000000001</v>
      </c>
      <c r="AD179" s="272">
        <v>14236.26</v>
      </c>
      <c r="AH179" s="101">
        <f t="shared" si="13"/>
        <v>653655.54</v>
      </c>
      <c r="AI179" s="37">
        <f t="shared" si="14"/>
        <v>0</v>
      </c>
      <c r="AJ179" s="26">
        <f t="shared" si="15"/>
        <v>653655.54</v>
      </c>
      <c r="AK179" s="17">
        <f t="shared" si="16"/>
        <v>132333.51</v>
      </c>
      <c r="AL179" s="19">
        <f t="shared" si="17"/>
        <v>179400.66</v>
      </c>
      <c r="AM179" s="32">
        <f t="shared" si="18"/>
        <v>-47067.149999999994</v>
      </c>
    </row>
    <row r="180" spans="1:39" x14ac:dyDescent="0.2">
      <c r="A180" s="1" t="s">
        <v>527</v>
      </c>
      <c r="B180" s="1" t="s">
        <v>528</v>
      </c>
      <c r="C180" s="90">
        <v>3183</v>
      </c>
      <c r="D180" s="91" t="s">
        <v>1259</v>
      </c>
      <c r="E180" s="286" t="s">
        <v>2180</v>
      </c>
      <c r="F180" s="270">
        <v>316241.61</v>
      </c>
      <c r="G180" s="270">
        <v>0</v>
      </c>
      <c r="H180" s="270">
        <v>22342.15</v>
      </c>
      <c r="I180" s="286">
        <v>29747.42</v>
      </c>
      <c r="J180" s="286">
        <v>81961.16</v>
      </c>
      <c r="K180" s="274">
        <v>0</v>
      </c>
      <c r="L180" s="274">
        <v>0</v>
      </c>
      <c r="O180" s="274">
        <v>29.8</v>
      </c>
      <c r="R180" s="286">
        <v>-4</v>
      </c>
      <c r="S180" s="286">
        <v>1572242.02</v>
      </c>
      <c r="U180" s="271">
        <v>31630.53</v>
      </c>
      <c r="W180" s="271">
        <v>1151.17</v>
      </c>
      <c r="X180" s="271">
        <v>94560</v>
      </c>
      <c r="Z180" s="272">
        <v>144330</v>
      </c>
      <c r="AC180" s="272">
        <v>43266.07</v>
      </c>
      <c r="AD180" s="272">
        <v>5212.2</v>
      </c>
      <c r="AH180" s="101">
        <f t="shared" si="13"/>
        <v>338583.76</v>
      </c>
      <c r="AI180" s="37">
        <f t="shared" si="14"/>
        <v>29.8</v>
      </c>
      <c r="AJ180" s="26">
        <f t="shared" si="15"/>
        <v>338553.96</v>
      </c>
      <c r="AK180" s="17">
        <f t="shared" si="16"/>
        <v>127341.7</v>
      </c>
      <c r="AL180" s="19">
        <f t="shared" si="17"/>
        <v>192808.27000000002</v>
      </c>
      <c r="AM180" s="32">
        <f t="shared" si="18"/>
        <v>-65466.570000000022</v>
      </c>
    </row>
    <row r="181" spans="1:39" x14ac:dyDescent="0.2">
      <c r="A181" s="1" t="s">
        <v>527</v>
      </c>
      <c r="B181" s="1" t="s">
        <v>528</v>
      </c>
      <c r="C181" s="90">
        <v>3642</v>
      </c>
      <c r="D181" s="91" t="s">
        <v>1260</v>
      </c>
      <c r="E181" s="286" t="s">
        <v>2181</v>
      </c>
      <c r="F181" s="270">
        <v>237341.71</v>
      </c>
      <c r="G181" s="270">
        <v>0</v>
      </c>
      <c r="H181" s="270">
        <v>17287.64</v>
      </c>
      <c r="I181" s="286">
        <v>95595.09</v>
      </c>
      <c r="J181" s="286">
        <v>160812.89000000001</v>
      </c>
      <c r="K181" s="274">
        <v>0</v>
      </c>
      <c r="L181" s="274">
        <v>0</v>
      </c>
      <c r="O181" s="274">
        <v>117.2</v>
      </c>
      <c r="S181" s="286">
        <v>1286359.3700000001</v>
      </c>
      <c r="U181" s="271">
        <v>37112.01</v>
      </c>
      <c r="V181" s="271">
        <v>0</v>
      </c>
      <c r="X181" s="271">
        <v>101850</v>
      </c>
      <c r="Z181" s="272">
        <v>161920</v>
      </c>
      <c r="AC181" s="272">
        <v>67803.460000000006</v>
      </c>
      <c r="AD181" s="272">
        <v>7190.86</v>
      </c>
      <c r="AH181" s="101">
        <f t="shared" si="13"/>
        <v>254629.34999999998</v>
      </c>
      <c r="AI181" s="37">
        <f t="shared" si="14"/>
        <v>117.2</v>
      </c>
      <c r="AJ181" s="26">
        <f t="shared" si="15"/>
        <v>254512.14999999997</v>
      </c>
      <c r="AK181" s="17">
        <f t="shared" si="16"/>
        <v>138962.01</v>
      </c>
      <c r="AL181" s="19">
        <f t="shared" si="17"/>
        <v>236914.32</v>
      </c>
      <c r="AM181" s="32">
        <f t="shared" si="18"/>
        <v>-97952.31</v>
      </c>
    </row>
    <row r="182" spans="1:39" x14ac:dyDescent="0.2">
      <c r="A182" s="1" t="s">
        <v>531</v>
      </c>
      <c r="B182" s="1" t="s">
        <v>533</v>
      </c>
      <c r="C182" s="90">
        <v>3093</v>
      </c>
      <c r="D182" s="91" t="s">
        <v>1261</v>
      </c>
      <c r="E182" s="286" t="s">
        <v>2182</v>
      </c>
      <c r="F182" s="270">
        <v>362547.85</v>
      </c>
      <c r="G182" s="270">
        <v>21454.880000000001</v>
      </c>
      <c r="H182" s="270">
        <v>63121.279999999999</v>
      </c>
      <c r="I182" s="286">
        <v>252586.09</v>
      </c>
      <c r="J182" s="286">
        <v>100979.22</v>
      </c>
      <c r="K182" s="274">
        <v>72429.47</v>
      </c>
      <c r="L182" s="274">
        <v>15958.03</v>
      </c>
      <c r="N182" s="274">
        <v>1107</v>
      </c>
      <c r="S182" s="286">
        <v>1621669.25</v>
      </c>
      <c r="U182" s="271">
        <v>0</v>
      </c>
      <c r="X182" s="271">
        <v>43420</v>
      </c>
      <c r="Y182" s="271">
        <v>0</v>
      </c>
      <c r="Z182" s="272">
        <v>91920</v>
      </c>
      <c r="AC182" s="272">
        <v>36262.14</v>
      </c>
      <c r="AD182" s="272">
        <v>5462.57</v>
      </c>
      <c r="AH182" s="101">
        <f t="shared" si="13"/>
        <v>447124.01</v>
      </c>
      <c r="AI182" s="37">
        <f t="shared" si="14"/>
        <v>89494.5</v>
      </c>
      <c r="AJ182" s="26">
        <f t="shared" si="15"/>
        <v>357629.51</v>
      </c>
      <c r="AK182" s="17">
        <f t="shared" si="16"/>
        <v>43420</v>
      </c>
      <c r="AL182" s="19">
        <f t="shared" si="17"/>
        <v>133644.71</v>
      </c>
      <c r="AM182" s="32">
        <f t="shared" si="18"/>
        <v>-90224.709999999992</v>
      </c>
    </row>
    <row r="183" spans="1:39" x14ac:dyDescent="0.2">
      <c r="A183" s="1" t="s">
        <v>531</v>
      </c>
      <c r="B183" s="1" t="s">
        <v>533</v>
      </c>
      <c r="C183" s="90">
        <v>2775</v>
      </c>
      <c r="D183" s="91" t="s">
        <v>1262</v>
      </c>
      <c r="E183" s="286" t="s">
        <v>2183</v>
      </c>
      <c r="F183" s="270">
        <v>40486.339999999997</v>
      </c>
      <c r="G183" s="270">
        <v>31434</v>
      </c>
      <c r="H183" s="270">
        <v>88148.12</v>
      </c>
      <c r="I183" s="286">
        <v>352808.5</v>
      </c>
      <c r="J183" s="286">
        <v>207955.91</v>
      </c>
      <c r="K183" s="274">
        <v>70860</v>
      </c>
      <c r="O183" s="274">
        <v>0</v>
      </c>
      <c r="S183" s="286">
        <v>2143817.25</v>
      </c>
      <c r="U183" s="271">
        <v>19669.41</v>
      </c>
      <c r="X183" s="271">
        <v>121890</v>
      </c>
      <c r="Y183" s="271">
        <v>0</v>
      </c>
      <c r="Z183" s="272">
        <v>134468</v>
      </c>
      <c r="AC183" s="272">
        <v>59610.87</v>
      </c>
      <c r="AD183" s="272">
        <v>10974.86</v>
      </c>
      <c r="AH183" s="101">
        <f t="shared" si="13"/>
        <v>160068.46</v>
      </c>
      <c r="AI183" s="37">
        <f t="shared" si="14"/>
        <v>70860</v>
      </c>
      <c r="AJ183" s="26">
        <f t="shared" si="15"/>
        <v>89208.459999999992</v>
      </c>
      <c r="AK183" s="17">
        <f t="shared" si="16"/>
        <v>141559.41</v>
      </c>
      <c r="AL183" s="19">
        <f t="shared" si="17"/>
        <v>205053.72999999998</v>
      </c>
      <c r="AM183" s="32">
        <f t="shared" si="18"/>
        <v>-63494.319999999978</v>
      </c>
    </row>
    <row r="184" spans="1:39" x14ac:dyDescent="0.2">
      <c r="A184" s="1" t="s">
        <v>531</v>
      </c>
      <c r="B184" s="1" t="s">
        <v>533</v>
      </c>
      <c r="C184" s="90">
        <v>2224</v>
      </c>
      <c r="D184" s="91" t="s">
        <v>1263</v>
      </c>
      <c r="E184" s="286" t="s">
        <v>2184</v>
      </c>
      <c r="F184" s="270">
        <v>378147.35</v>
      </c>
      <c r="G184" s="270">
        <v>27745.95</v>
      </c>
      <c r="H184" s="270">
        <v>36470.18</v>
      </c>
      <c r="I184" s="286">
        <v>2346665.96</v>
      </c>
      <c r="J184" s="286">
        <v>189123.93</v>
      </c>
      <c r="K184" s="274">
        <v>21000</v>
      </c>
      <c r="S184" s="286">
        <v>309335.96999999997</v>
      </c>
      <c r="U184" s="271">
        <v>6917.04</v>
      </c>
      <c r="X184" s="271">
        <v>81540</v>
      </c>
      <c r="Y184" s="271">
        <v>1500</v>
      </c>
      <c r="Z184" s="272">
        <v>102690</v>
      </c>
      <c r="AC184" s="272">
        <v>33473.269999999997</v>
      </c>
      <c r="AD184" s="272">
        <v>14863.08</v>
      </c>
      <c r="AH184" s="101">
        <f t="shared" si="13"/>
        <v>442363.48</v>
      </c>
      <c r="AI184" s="37">
        <f t="shared" si="14"/>
        <v>21000</v>
      </c>
      <c r="AJ184" s="26">
        <f t="shared" si="15"/>
        <v>421363.48</v>
      </c>
      <c r="AK184" s="17">
        <f t="shared" si="16"/>
        <v>89957.04</v>
      </c>
      <c r="AL184" s="19">
        <f t="shared" si="17"/>
        <v>151026.34999999998</v>
      </c>
      <c r="AM184" s="32">
        <f t="shared" si="18"/>
        <v>-61069.309999999983</v>
      </c>
    </row>
    <row r="185" spans="1:39" x14ac:dyDescent="0.2">
      <c r="A185" s="1" t="s">
        <v>531</v>
      </c>
      <c r="B185" s="1" t="s">
        <v>533</v>
      </c>
      <c r="C185" s="90">
        <v>2037</v>
      </c>
      <c r="D185" s="91" t="s">
        <v>1264</v>
      </c>
      <c r="E185" s="286" t="s">
        <v>2185</v>
      </c>
      <c r="F185" s="270">
        <v>67900.460000000006</v>
      </c>
      <c r="G185" s="270">
        <v>65681.11</v>
      </c>
      <c r="H185" s="270">
        <v>33460.129999999997</v>
      </c>
      <c r="I185" s="286">
        <v>97478.24</v>
      </c>
      <c r="J185" s="286">
        <v>75562.080000000002</v>
      </c>
      <c r="K185" s="274">
        <v>12300</v>
      </c>
      <c r="L185" s="274">
        <v>58037</v>
      </c>
      <c r="O185" s="274">
        <v>290</v>
      </c>
      <c r="S185" s="286">
        <v>1558084.6</v>
      </c>
      <c r="U185" s="271">
        <v>9758.4699999999993</v>
      </c>
      <c r="X185" s="271">
        <v>60340</v>
      </c>
      <c r="Y185" s="271">
        <v>0</v>
      </c>
      <c r="Z185" s="272">
        <v>61840</v>
      </c>
      <c r="AC185" s="272">
        <v>60435.32</v>
      </c>
      <c r="AD185" s="272">
        <v>3987.51</v>
      </c>
      <c r="AH185" s="101">
        <f t="shared" si="13"/>
        <v>167041.70000000001</v>
      </c>
      <c r="AI185" s="37">
        <f t="shared" si="14"/>
        <v>70627</v>
      </c>
      <c r="AJ185" s="26">
        <f t="shared" si="15"/>
        <v>96414.700000000012</v>
      </c>
      <c r="AK185" s="17">
        <f t="shared" si="16"/>
        <v>70098.47</v>
      </c>
      <c r="AL185" s="19">
        <f t="shared" si="17"/>
        <v>126262.83</v>
      </c>
      <c r="AM185" s="32">
        <f t="shared" si="18"/>
        <v>-56164.36</v>
      </c>
    </row>
    <row r="186" spans="1:39" x14ac:dyDescent="0.2">
      <c r="A186" s="1" t="s">
        <v>531</v>
      </c>
      <c r="B186" s="1" t="s">
        <v>533</v>
      </c>
      <c r="C186" s="90">
        <v>3571</v>
      </c>
      <c r="D186" s="91" t="s">
        <v>1265</v>
      </c>
      <c r="E186" s="286" t="s">
        <v>2186</v>
      </c>
      <c r="F186" s="270">
        <v>184288.29</v>
      </c>
      <c r="G186" s="270">
        <v>76710.149999999994</v>
      </c>
      <c r="H186" s="270">
        <v>27912.9</v>
      </c>
      <c r="I186" s="286">
        <v>397932.42</v>
      </c>
      <c r="J186" s="286">
        <v>229203.25</v>
      </c>
      <c r="K186" s="274">
        <v>300</v>
      </c>
      <c r="R186" s="286">
        <v>0</v>
      </c>
      <c r="S186" s="286">
        <v>1939631.19</v>
      </c>
      <c r="U186" s="271">
        <v>20721.23</v>
      </c>
      <c r="X186" s="271">
        <v>97260</v>
      </c>
      <c r="Y186" s="271">
        <v>0</v>
      </c>
      <c r="Z186" s="272">
        <v>98260</v>
      </c>
      <c r="AC186" s="272">
        <v>73174.710000000006</v>
      </c>
      <c r="AD186" s="272">
        <v>11732.04</v>
      </c>
      <c r="AH186" s="101">
        <f t="shared" si="13"/>
        <v>288911.34000000003</v>
      </c>
      <c r="AI186" s="37">
        <f t="shared" si="14"/>
        <v>300</v>
      </c>
      <c r="AJ186" s="26">
        <f t="shared" si="15"/>
        <v>288611.34000000003</v>
      </c>
      <c r="AK186" s="17">
        <f t="shared" si="16"/>
        <v>117981.23</v>
      </c>
      <c r="AL186" s="19">
        <f t="shared" si="17"/>
        <v>183166.75000000003</v>
      </c>
      <c r="AM186" s="32">
        <f t="shared" si="18"/>
        <v>-65185.520000000033</v>
      </c>
    </row>
    <row r="187" spans="1:39" x14ac:dyDescent="0.2">
      <c r="A187" s="1" t="s">
        <v>531</v>
      </c>
      <c r="B187" s="1" t="s">
        <v>533</v>
      </c>
      <c r="C187" s="90">
        <v>6793</v>
      </c>
      <c r="D187" s="91" t="s">
        <v>1266</v>
      </c>
      <c r="E187" s="286" t="s">
        <v>2187</v>
      </c>
      <c r="F187" s="270">
        <v>407378.42</v>
      </c>
      <c r="G187" s="270">
        <v>98497.75</v>
      </c>
      <c r="H187" s="270">
        <v>174577.06</v>
      </c>
      <c r="I187" s="286">
        <v>123864.35</v>
      </c>
      <c r="J187" s="286">
        <v>100508.44</v>
      </c>
      <c r="K187" s="274">
        <v>18250</v>
      </c>
      <c r="L187" s="274">
        <v>10837.5</v>
      </c>
      <c r="S187" s="286">
        <v>2258666.42</v>
      </c>
      <c r="U187" s="271">
        <v>5918.66</v>
      </c>
      <c r="X187" s="271">
        <v>190550</v>
      </c>
      <c r="Y187" s="271">
        <v>0</v>
      </c>
      <c r="Z187" s="272">
        <v>202121</v>
      </c>
      <c r="AC187" s="272">
        <v>106502.68</v>
      </c>
      <c r="AD187" s="272">
        <v>9244.57</v>
      </c>
      <c r="AH187" s="101">
        <f t="shared" si="13"/>
        <v>680453.23</v>
      </c>
      <c r="AI187" s="37">
        <f t="shared" si="14"/>
        <v>29087.5</v>
      </c>
      <c r="AJ187" s="26">
        <f t="shared" si="15"/>
        <v>651365.73</v>
      </c>
      <c r="AK187" s="17">
        <f t="shared" si="16"/>
        <v>196468.66</v>
      </c>
      <c r="AL187" s="19">
        <f t="shared" si="17"/>
        <v>317868.25</v>
      </c>
      <c r="AM187" s="32">
        <f t="shared" si="18"/>
        <v>-121399.59</v>
      </c>
    </row>
    <row r="188" spans="1:39" x14ac:dyDescent="0.2">
      <c r="A188" s="1" t="s">
        <v>531</v>
      </c>
      <c r="B188" s="1" t="s">
        <v>533</v>
      </c>
      <c r="C188" s="90">
        <v>1011</v>
      </c>
      <c r="D188" s="91" t="s">
        <v>1267</v>
      </c>
      <c r="E188" s="286" t="s">
        <v>2188</v>
      </c>
      <c r="F188" s="270">
        <v>80632.960000000006</v>
      </c>
      <c r="G188" s="270">
        <v>55091.27</v>
      </c>
      <c r="H188" s="270">
        <v>40151.26</v>
      </c>
      <c r="I188" s="286">
        <v>-49685.16</v>
      </c>
      <c r="J188" s="286">
        <v>684820.97</v>
      </c>
      <c r="K188" s="274">
        <v>19622</v>
      </c>
      <c r="L188" s="274">
        <v>35817.5</v>
      </c>
      <c r="S188" s="286">
        <v>3335566.08</v>
      </c>
      <c r="U188" s="271">
        <v>3711.71</v>
      </c>
      <c r="X188" s="271">
        <v>61850</v>
      </c>
      <c r="Y188" s="271">
        <v>1500</v>
      </c>
      <c r="Z188" s="272">
        <v>63350</v>
      </c>
      <c r="AC188" s="272">
        <v>30965.75</v>
      </c>
      <c r="AD188" s="272">
        <v>14870.87</v>
      </c>
      <c r="AH188" s="101">
        <f t="shared" si="13"/>
        <v>175875.49000000002</v>
      </c>
      <c r="AI188" s="37">
        <f t="shared" si="14"/>
        <v>55439.5</v>
      </c>
      <c r="AJ188" s="26">
        <f t="shared" si="15"/>
        <v>120435.99000000002</v>
      </c>
      <c r="AK188" s="17">
        <f t="shared" si="16"/>
        <v>67061.710000000006</v>
      </c>
      <c r="AL188" s="19">
        <f t="shared" si="17"/>
        <v>109186.62</v>
      </c>
      <c r="AM188" s="32">
        <f t="shared" si="18"/>
        <v>-42124.909999999989</v>
      </c>
    </row>
    <row r="189" spans="1:39" x14ac:dyDescent="0.2">
      <c r="A189" s="1" t="s">
        <v>531</v>
      </c>
      <c r="B189" s="1" t="s">
        <v>533</v>
      </c>
      <c r="C189" s="90">
        <v>3164</v>
      </c>
      <c r="D189" s="91" t="s">
        <v>1268</v>
      </c>
      <c r="E189" s="286" t="s">
        <v>2189</v>
      </c>
      <c r="F189" s="270">
        <v>255955.68</v>
      </c>
      <c r="G189" s="270">
        <v>56940</v>
      </c>
      <c r="H189" s="270">
        <v>29409.71</v>
      </c>
      <c r="I189" s="286">
        <v>274809.09999999998</v>
      </c>
      <c r="J189" s="286">
        <v>69844.100000000006</v>
      </c>
      <c r="K189" s="274">
        <v>26090</v>
      </c>
      <c r="L189" s="274">
        <v>39417.879999999997</v>
      </c>
      <c r="O189" s="274">
        <v>149.85</v>
      </c>
      <c r="S189" s="286">
        <v>1980732.96</v>
      </c>
      <c r="U189" s="271">
        <v>14334.05</v>
      </c>
      <c r="W189" s="271">
        <v>60.21</v>
      </c>
      <c r="X189" s="271">
        <v>77020</v>
      </c>
      <c r="Y189" s="271">
        <v>0</v>
      </c>
      <c r="Z189" s="272">
        <v>90598</v>
      </c>
      <c r="AC189" s="272">
        <v>64280.38</v>
      </c>
      <c r="AD189" s="272">
        <v>13647.58</v>
      </c>
      <c r="AH189" s="101">
        <f t="shared" si="13"/>
        <v>342305.39</v>
      </c>
      <c r="AI189" s="37">
        <f t="shared" si="14"/>
        <v>65657.73</v>
      </c>
      <c r="AJ189" s="26">
        <f t="shared" si="15"/>
        <v>276647.66000000003</v>
      </c>
      <c r="AK189" s="17">
        <f t="shared" si="16"/>
        <v>91414.26</v>
      </c>
      <c r="AL189" s="19">
        <f t="shared" si="17"/>
        <v>168525.96</v>
      </c>
      <c r="AM189" s="32">
        <f t="shared" si="18"/>
        <v>-77111.7</v>
      </c>
    </row>
    <row r="190" spans="1:39" x14ac:dyDescent="0.2">
      <c r="E190" s="286" t="s">
        <v>2201</v>
      </c>
      <c r="H190" s="270">
        <v>60156.67</v>
      </c>
      <c r="J190" s="286">
        <v>169145</v>
      </c>
      <c r="U190" s="271">
        <v>7541.26</v>
      </c>
      <c r="AC190" s="272">
        <v>12456.85</v>
      </c>
      <c r="AD190" s="272">
        <v>4798.18</v>
      </c>
      <c r="AH190" s="101">
        <f t="shared" si="13"/>
        <v>60156.67</v>
      </c>
      <c r="AI190" s="37">
        <f t="shared" si="14"/>
        <v>0</v>
      </c>
      <c r="AJ190" s="26">
        <f t="shared" si="15"/>
        <v>60156.67</v>
      </c>
      <c r="AK190" s="17">
        <f t="shared" si="16"/>
        <v>7541.26</v>
      </c>
      <c r="AL190" s="19">
        <f t="shared" si="17"/>
        <v>17255.03</v>
      </c>
      <c r="AM190" s="32">
        <f t="shared" si="18"/>
        <v>-9713.7699999999986</v>
      </c>
    </row>
    <row r="191" spans="1:39" x14ac:dyDescent="0.2">
      <c r="E191" s="286" t="s">
        <v>2206</v>
      </c>
      <c r="F191" s="270">
        <v>171518.15</v>
      </c>
      <c r="H191" s="270">
        <v>7391</v>
      </c>
      <c r="I191" s="286">
        <v>1521339.84</v>
      </c>
      <c r="J191" s="286">
        <v>219643.92</v>
      </c>
      <c r="L191" s="274">
        <v>0</v>
      </c>
      <c r="O191" s="274">
        <v>29.49</v>
      </c>
      <c r="S191" s="286">
        <v>669277.43000000005</v>
      </c>
      <c r="U191" s="271">
        <v>7708.86</v>
      </c>
      <c r="Z191" s="272">
        <v>47220</v>
      </c>
      <c r="AC191" s="272">
        <v>22278.3</v>
      </c>
      <c r="AD191" s="272">
        <v>19947.57</v>
      </c>
      <c r="AH191" s="101">
        <f t="shared" si="13"/>
        <v>178909.15</v>
      </c>
      <c r="AI191" s="37">
        <f t="shared" si="14"/>
        <v>29.49</v>
      </c>
      <c r="AJ191" s="26">
        <f t="shared" si="15"/>
        <v>178879.66</v>
      </c>
      <c r="AK191" s="17">
        <f t="shared" si="16"/>
        <v>7708.86</v>
      </c>
      <c r="AL191" s="19">
        <f t="shared" si="17"/>
        <v>89445.87</v>
      </c>
      <c r="AM191" s="32">
        <f t="shared" si="18"/>
        <v>-81737.009999999995</v>
      </c>
    </row>
    <row r="192" spans="1:39" x14ac:dyDescent="0.2">
      <c r="E192" s="286" t="s">
        <v>2207</v>
      </c>
      <c r="F192" s="270">
        <v>317005.62</v>
      </c>
      <c r="G192" s="270">
        <v>34638</v>
      </c>
      <c r="H192" s="270">
        <v>157542.07999999999</v>
      </c>
      <c r="J192" s="286">
        <v>22019.7</v>
      </c>
      <c r="R192" s="286">
        <v>51840</v>
      </c>
      <c r="U192" s="271">
        <v>12585.12</v>
      </c>
      <c r="Z192" s="272">
        <v>24016</v>
      </c>
      <c r="AC192" s="272">
        <v>205298.34</v>
      </c>
      <c r="AD192" s="272">
        <v>1993.92</v>
      </c>
      <c r="AH192" s="101">
        <f t="shared" si="13"/>
        <v>509185.69999999995</v>
      </c>
      <c r="AI192" s="37">
        <f t="shared" si="14"/>
        <v>0</v>
      </c>
      <c r="AJ192" s="26">
        <f t="shared" si="15"/>
        <v>509185.69999999995</v>
      </c>
      <c r="AK192" s="17">
        <f t="shared" si="16"/>
        <v>12585.12</v>
      </c>
      <c r="AL192" s="19">
        <f t="shared" si="17"/>
        <v>231308.26</v>
      </c>
      <c r="AM192" s="32">
        <f t="shared" si="18"/>
        <v>-218723.14</v>
      </c>
    </row>
    <row r="193" spans="34:38" x14ac:dyDescent="0.2">
      <c r="AH193" s="99"/>
      <c r="AJ193" s="38"/>
      <c r="AK193" s="39"/>
      <c r="AL193" s="28"/>
    </row>
    <row r="194" spans="34:38" x14ac:dyDescent="0.2">
      <c r="AH194" s="99"/>
      <c r="AJ194" s="38"/>
    </row>
    <row r="195" spans="34:38" x14ac:dyDescent="0.2">
      <c r="AJ195" s="38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3"/>
  <sheetViews>
    <sheetView topLeftCell="X1" zoomScale="60" zoomScaleNormal="60" workbookViewId="0">
      <selection activeCell="AC1" sqref="A1:AC1048576"/>
    </sheetView>
  </sheetViews>
  <sheetFormatPr defaultColWidth="9.125" defaultRowHeight="14.25" x14ac:dyDescent="0.2"/>
  <cols>
    <col min="1" max="1" width="26.875" style="56" customWidth="1"/>
    <col min="2" max="2" width="33.125" style="121" bestFit="1" customWidth="1"/>
    <col min="3" max="3" width="32.25" style="121" bestFit="1" customWidth="1"/>
    <col min="4" max="4" width="24" style="121" bestFit="1" customWidth="1"/>
    <col min="5" max="6" width="15.875" style="56" bestFit="1" customWidth="1"/>
    <col min="7" max="7" width="21.75" style="56" bestFit="1" customWidth="1"/>
    <col min="8" max="8" width="21.625" style="56" bestFit="1" customWidth="1"/>
    <col min="9" max="9" width="18" style="289" bestFit="1" customWidth="1"/>
    <col min="10" max="10" width="20.125" style="289" bestFit="1" customWidth="1"/>
    <col min="11" max="11" width="19.625" style="289" bestFit="1" customWidth="1"/>
    <col min="12" max="12" width="21.5" style="289" bestFit="1" customWidth="1"/>
    <col min="13" max="13" width="23.625" style="273" bestFit="1" customWidth="1"/>
    <col min="14" max="14" width="27.75" style="56" bestFit="1" customWidth="1"/>
    <col min="15" max="15" width="27.875" style="56" bestFit="1" customWidth="1"/>
    <col min="16" max="16" width="15.875" style="56" bestFit="1" customWidth="1"/>
    <col min="17" max="17" width="42.5" style="56" bestFit="1" customWidth="1"/>
    <col min="18" max="18" width="27.375" style="98" bestFit="1" customWidth="1"/>
    <col min="19" max="19" width="44.125" style="98" bestFit="1" customWidth="1"/>
    <col min="20" max="20" width="44.875" style="98" bestFit="1" customWidth="1"/>
    <col min="21" max="21" width="29" style="98" bestFit="1" customWidth="1"/>
    <col min="22" max="22" width="54.5" style="98" bestFit="1" customWidth="1"/>
    <col min="23" max="23" width="31" style="122" bestFit="1" customWidth="1"/>
    <col min="24" max="24" width="15.875" style="122" bestFit="1" customWidth="1"/>
    <col min="25" max="25" width="20.375" style="122" bestFit="1" customWidth="1"/>
    <col min="26" max="26" width="26.75" style="122" bestFit="1" customWidth="1"/>
    <col min="27" max="27" width="25.125" style="122" bestFit="1" customWidth="1"/>
    <col min="28" max="28" width="42.375" style="122" bestFit="1" customWidth="1"/>
    <col min="29" max="29" width="30.875" style="122" bestFit="1" customWidth="1"/>
    <col min="30" max="30" width="22.75" style="56" bestFit="1" customWidth="1"/>
    <col min="31" max="31" width="26.75" style="56" bestFit="1" customWidth="1"/>
    <col min="32" max="32" width="39.25" style="56" bestFit="1" customWidth="1"/>
    <col min="33" max="33" width="33.125" style="56" bestFit="1" customWidth="1"/>
    <col min="34" max="16384" width="9.125" style="264"/>
  </cols>
  <sheetData>
    <row r="1" spans="1:33" x14ac:dyDescent="0.2">
      <c r="A1" s="62" t="s">
        <v>590</v>
      </c>
      <c r="B1" s="288" t="s">
        <v>1438</v>
      </c>
      <c r="C1" s="288" t="s">
        <v>1439</v>
      </c>
      <c r="D1" s="288" t="s">
        <v>1440</v>
      </c>
      <c r="E1" s="62" t="s">
        <v>1441</v>
      </c>
      <c r="F1" s="62" t="s">
        <v>1442</v>
      </c>
      <c r="G1" s="62" t="s">
        <v>1443</v>
      </c>
      <c r="H1" s="62" t="s">
        <v>1581</v>
      </c>
      <c r="I1" s="289" t="s">
        <v>1444</v>
      </c>
      <c r="J1" s="289" t="s">
        <v>1445</v>
      </c>
      <c r="K1" s="289" t="s">
        <v>1446</v>
      </c>
      <c r="L1" s="289" t="s">
        <v>1447</v>
      </c>
      <c r="M1" s="289" t="s">
        <v>1584</v>
      </c>
      <c r="N1" s="62" t="s">
        <v>1448</v>
      </c>
      <c r="O1" s="62" t="s">
        <v>1449</v>
      </c>
      <c r="P1" s="62" t="s">
        <v>1450</v>
      </c>
      <c r="Q1" s="62" t="s">
        <v>1451</v>
      </c>
      <c r="R1" s="52" t="s">
        <v>1452</v>
      </c>
      <c r="S1" s="52" t="s">
        <v>1453</v>
      </c>
      <c r="T1" s="52" t="s">
        <v>1454</v>
      </c>
      <c r="U1" s="52" t="s">
        <v>1455</v>
      </c>
      <c r="V1" s="52" t="s">
        <v>1456</v>
      </c>
      <c r="W1" s="290" t="s">
        <v>1457</v>
      </c>
      <c r="X1" s="290" t="s">
        <v>1458</v>
      </c>
      <c r="Y1" s="290" t="s">
        <v>1459</v>
      </c>
      <c r="Z1" s="290" t="s">
        <v>1460</v>
      </c>
      <c r="AA1" s="290" t="s">
        <v>1461</v>
      </c>
      <c r="AB1" s="290" t="s">
        <v>2018</v>
      </c>
      <c r="AC1" s="290" t="s">
        <v>1462</v>
      </c>
      <c r="AD1" s="62"/>
      <c r="AE1" s="62"/>
      <c r="AF1" s="62"/>
      <c r="AG1" s="62"/>
    </row>
    <row r="2" spans="1:33" x14ac:dyDescent="0.2">
      <c r="A2" s="62" t="s">
        <v>591</v>
      </c>
      <c r="B2" s="288" t="s">
        <v>1463</v>
      </c>
      <c r="C2" s="288" t="s">
        <v>1464</v>
      </c>
      <c r="D2" s="288" t="s">
        <v>1465</v>
      </c>
      <c r="E2" s="62" t="s">
        <v>1466</v>
      </c>
      <c r="F2" s="62" t="s">
        <v>1467</v>
      </c>
      <c r="G2" s="62" t="s">
        <v>1468</v>
      </c>
      <c r="H2" s="62" t="s">
        <v>1597</v>
      </c>
      <c r="I2" s="289" t="s">
        <v>1469</v>
      </c>
      <c r="J2" s="289" t="s">
        <v>1470</v>
      </c>
      <c r="K2" s="289" t="s">
        <v>1471</v>
      </c>
      <c r="L2" s="289" t="s">
        <v>1472</v>
      </c>
      <c r="M2" s="289" t="s">
        <v>1600</v>
      </c>
      <c r="N2" s="62" t="s">
        <v>1473</v>
      </c>
      <c r="O2" s="62" t="s">
        <v>1474</v>
      </c>
      <c r="P2" s="62" t="s">
        <v>1475</v>
      </c>
      <c r="Q2" s="62" t="s">
        <v>1476</v>
      </c>
      <c r="R2" s="52" t="s">
        <v>1477</v>
      </c>
      <c r="S2" s="52" t="s">
        <v>1478</v>
      </c>
      <c r="T2" s="52" t="s">
        <v>1479</v>
      </c>
      <c r="U2" s="52" t="s">
        <v>1480</v>
      </c>
      <c r="V2" s="52" t="s">
        <v>1481</v>
      </c>
      <c r="W2" s="290" t="s">
        <v>1482</v>
      </c>
      <c r="X2" s="290" t="s">
        <v>1483</v>
      </c>
      <c r="Y2" s="290" t="s">
        <v>1484</v>
      </c>
      <c r="Z2" s="290" t="s">
        <v>1485</v>
      </c>
      <c r="AA2" s="290" t="s">
        <v>1486</v>
      </c>
      <c r="AB2" s="290" t="s">
        <v>2020</v>
      </c>
      <c r="AC2" s="290" t="s">
        <v>1487</v>
      </c>
      <c r="AD2" s="62"/>
      <c r="AE2" s="62"/>
      <c r="AF2" s="62"/>
      <c r="AG2" s="62"/>
    </row>
    <row r="3" spans="1:33" x14ac:dyDescent="0.2">
      <c r="A3" s="62" t="s">
        <v>592</v>
      </c>
      <c r="B3" s="288">
        <v>34263620.719999999</v>
      </c>
      <c r="C3" s="288">
        <v>914697.16</v>
      </c>
      <c r="D3" s="288">
        <v>19605755.969999999</v>
      </c>
      <c r="E3" s="62">
        <v>116160160.17</v>
      </c>
      <c r="F3" s="62">
        <v>35869696.289999999</v>
      </c>
      <c r="G3" s="62">
        <v>2383.33</v>
      </c>
      <c r="H3" s="62">
        <v>194900</v>
      </c>
      <c r="I3" s="289">
        <v>535030</v>
      </c>
      <c r="J3" s="289">
        <v>3815933.37</v>
      </c>
      <c r="K3" s="289">
        <v>2157296.4900000002</v>
      </c>
      <c r="L3" s="289">
        <v>1652658.94</v>
      </c>
      <c r="M3" s="289">
        <v>50000</v>
      </c>
      <c r="N3" s="62">
        <v>347586</v>
      </c>
      <c r="O3" s="62">
        <v>-2904863.25</v>
      </c>
      <c r="P3" s="62">
        <v>-10517612.98</v>
      </c>
      <c r="Q3" s="62">
        <v>280501215.64999998</v>
      </c>
      <c r="R3" s="52">
        <v>4086554.48</v>
      </c>
      <c r="S3" s="52">
        <v>209510</v>
      </c>
      <c r="T3" s="52">
        <v>7433.45</v>
      </c>
      <c r="U3" s="52">
        <v>14447089</v>
      </c>
      <c r="V3" s="52">
        <v>1977202.49</v>
      </c>
      <c r="W3" s="290">
        <v>17907214.960000001</v>
      </c>
      <c r="X3" s="290">
        <v>16690</v>
      </c>
      <c r="Y3" s="290">
        <v>51912</v>
      </c>
      <c r="Z3" s="290">
        <v>6968943.4400000004</v>
      </c>
      <c r="AA3" s="290">
        <v>1694416.24</v>
      </c>
      <c r="AB3" s="290">
        <v>0</v>
      </c>
      <c r="AC3" s="290">
        <v>870</v>
      </c>
      <c r="AD3" s="62"/>
      <c r="AE3" s="62"/>
      <c r="AF3" s="62"/>
      <c r="AG3" s="62"/>
    </row>
    <row r="4" spans="1:33" x14ac:dyDescent="0.2">
      <c r="A4" s="62" t="s">
        <v>2209</v>
      </c>
      <c r="B4" s="288">
        <v>108935.51</v>
      </c>
      <c r="C4" s="288">
        <v>7800</v>
      </c>
      <c r="D4" s="288">
        <v>196777.35</v>
      </c>
      <c r="E4" s="62">
        <v>363964.51</v>
      </c>
      <c r="F4" s="62">
        <v>263706.59999999998</v>
      </c>
      <c r="G4" s="62"/>
      <c r="H4" s="62"/>
      <c r="J4" s="289">
        <v>14100</v>
      </c>
      <c r="M4" s="289"/>
      <c r="N4" s="62"/>
      <c r="O4" s="62">
        <v>0</v>
      </c>
      <c r="P4" s="62">
        <v>0</v>
      </c>
      <c r="Q4" s="62">
        <v>2193223.69</v>
      </c>
      <c r="R4" s="52">
        <v>-4146.1000000000004</v>
      </c>
      <c r="S4" s="52"/>
      <c r="T4" s="52"/>
      <c r="U4" s="52">
        <v>113790</v>
      </c>
      <c r="V4" s="52"/>
      <c r="W4" s="290">
        <v>123990</v>
      </c>
      <c r="X4" s="290"/>
      <c r="Y4" s="290"/>
      <c r="Z4" s="290">
        <v>11855</v>
      </c>
      <c r="AA4" s="290">
        <v>5</v>
      </c>
      <c r="AB4" s="290"/>
      <c r="AC4" s="290"/>
      <c r="AD4" s="62"/>
      <c r="AE4" s="62"/>
      <c r="AF4" s="62"/>
      <c r="AG4" s="62"/>
    </row>
    <row r="5" spans="1:33" x14ac:dyDescent="0.2">
      <c r="A5" s="62" t="s">
        <v>2210</v>
      </c>
      <c r="B5" s="288">
        <v>308355.83</v>
      </c>
      <c r="C5" s="288">
        <v>0</v>
      </c>
      <c r="D5" s="288">
        <v>88968.320000000007</v>
      </c>
      <c r="E5" s="62">
        <v>881929.86</v>
      </c>
      <c r="F5" s="62">
        <v>546456.16</v>
      </c>
      <c r="G5" s="62"/>
      <c r="H5" s="62"/>
      <c r="J5" s="289">
        <v>39000</v>
      </c>
      <c r="M5" s="289"/>
      <c r="N5" s="62">
        <v>72000</v>
      </c>
      <c r="O5" s="62">
        <v>0</v>
      </c>
      <c r="P5" s="62">
        <v>0</v>
      </c>
      <c r="Q5" s="62">
        <v>1265427.9099999999</v>
      </c>
      <c r="R5" s="52">
        <v>0</v>
      </c>
      <c r="S5" s="52"/>
      <c r="T5" s="52"/>
      <c r="U5" s="52">
        <v>141100</v>
      </c>
      <c r="V5" s="52"/>
      <c r="W5" s="290">
        <v>167950</v>
      </c>
      <c r="X5" s="290"/>
      <c r="Y5" s="290"/>
      <c r="Z5" s="290">
        <v>80335.100000000006</v>
      </c>
      <c r="AA5" s="290">
        <v>5</v>
      </c>
      <c r="AB5" s="290"/>
      <c r="AC5" s="290"/>
      <c r="AD5" s="62"/>
      <c r="AE5" s="62"/>
      <c r="AF5" s="62"/>
      <c r="AG5" s="62"/>
    </row>
    <row r="6" spans="1:33" x14ac:dyDescent="0.2">
      <c r="A6" s="62" t="s">
        <v>2211</v>
      </c>
      <c r="B6" s="288">
        <v>313891.32</v>
      </c>
      <c r="C6" s="288">
        <v>0</v>
      </c>
      <c r="D6" s="288">
        <v>106377.75</v>
      </c>
      <c r="E6" s="62">
        <v>934557.49</v>
      </c>
      <c r="F6" s="62">
        <v>389561.84</v>
      </c>
      <c r="G6" s="62"/>
      <c r="H6" s="62"/>
      <c r="J6" s="289">
        <v>12450</v>
      </c>
      <c r="L6" s="289">
        <v>0.01</v>
      </c>
      <c r="M6" s="289"/>
      <c r="N6" s="62">
        <v>110000</v>
      </c>
      <c r="O6" s="62">
        <v>0</v>
      </c>
      <c r="P6" s="62">
        <v>0</v>
      </c>
      <c r="Q6" s="62">
        <v>3482828.65</v>
      </c>
      <c r="R6" s="52">
        <v>0</v>
      </c>
      <c r="S6" s="52"/>
      <c r="T6" s="52"/>
      <c r="U6" s="52">
        <v>129200</v>
      </c>
      <c r="V6" s="52"/>
      <c r="W6" s="290">
        <v>152940</v>
      </c>
      <c r="X6" s="290"/>
      <c r="Y6" s="290"/>
      <c r="Z6" s="290">
        <v>96800.86</v>
      </c>
      <c r="AA6" s="290">
        <v>5</v>
      </c>
      <c r="AB6" s="290"/>
      <c r="AC6" s="290"/>
      <c r="AD6" s="62"/>
      <c r="AE6" s="62"/>
      <c r="AF6" s="62"/>
      <c r="AG6" s="62"/>
    </row>
    <row r="7" spans="1:33" x14ac:dyDescent="0.2">
      <c r="A7" s="62" t="s">
        <v>2212</v>
      </c>
      <c r="B7" s="288">
        <v>53019.44</v>
      </c>
      <c r="C7" s="288">
        <v>0</v>
      </c>
      <c r="D7" s="288">
        <v>156804</v>
      </c>
      <c r="E7" s="62">
        <v>592537.86</v>
      </c>
      <c r="F7" s="62">
        <v>483881.78</v>
      </c>
      <c r="G7" s="62"/>
      <c r="H7" s="62"/>
      <c r="J7" s="289">
        <v>161516.63</v>
      </c>
      <c r="M7" s="289"/>
      <c r="N7" s="62"/>
      <c r="O7" s="62">
        <v>0</v>
      </c>
      <c r="P7" s="62">
        <v>0</v>
      </c>
      <c r="Q7" s="62">
        <v>3940312</v>
      </c>
      <c r="R7" s="52">
        <v>82845</v>
      </c>
      <c r="S7" s="52"/>
      <c r="T7" s="52"/>
      <c r="U7" s="52">
        <v>85870</v>
      </c>
      <c r="V7" s="52"/>
      <c r="W7" s="290">
        <v>112060</v>
      </c>
      <c r="X7" s="290"/>
      <c r="Y7" s="290"/>
      <c r="Z7" s="290">
        <v>41161</v>
      </c>
      <c r="AA7" s="290">
        <v>5</v>
      </c>
      <c r="AB7" s="290"/>
      <c r="AC7" s="290"/>
      <c r="AD7" s="62"/>
      <c r="AE7" s="62"/>
      <c r="AF7" s="62"/>
      <c r="AG7" s="62"/>
    </row>
    <row r="8" spans="1:33" x14ac:dyDescent="0.2">
      <c r="A8" s="62" t="s">
        <v>2213</v>
      </c>
      <c r="B8" s="288">
        <v>450051.71</v>
      </c>
      <c r="C8" s="288">
        <v>0</v>
      </c>
      <c r="D8" s="288">
        <v>64313.37</v>
      </c>
      <c r="E8" s="62">
        <v>405281.86</v>
      </c>
      <c r="F8" s="62">
        <v>228066.28</v>
      </c>
      <c r="G8" s="62"/>
      <c r="H8" s="62">
        <v>194900</v>
      </c>
      <c r="J8" s="289">
        <v>30490</v>
      </c>
      <c r="L8" s="289">
        <v>0</v>
      </c>
      <c r="M8" s="289"/>
      <c r="N8" s="62"/>
      <c r="O8" s="62">
        <v>0</v>
      </c>
      <c r="P8" s="62">
        <v>0</v>
      </c>
      <c r="Q8" s="62">
        <v>2735240.51</v>
      </c>
      <c r="R8" s="52">
        <v>0</v>
      </c>
      <c r="S8" s="52"/>
      <c r="T8" s="52"/>
      <c r="U8" s="52">
        <v>113600</v>
      </c>
      <c r="V8" s="52"/>
      <c r="W8" s="290">
        <v>131760</v>
      </c>
      <c r="X8" s="290"/>
      <c r="Y8" s="290"/>
      <c r="Z8" s="290">
        <v>29555</v>
      </c>
      <c r="AA8" s="290">
        <v>5</v>
      </c>
      <c r="AB8" s="290"/>
      <c r="AC8" s="290"/>
      <c r="AD8" s="62"/>
      <c r="AE8" s="62"/>
      <c r="AF8" s="62"/>
      <c r="AG8" s="62"/>
    </row>
    <row r="9" spans="1:33" x14ac:dyDescent="0.2">
      <c r="A9" s="62" t="s">
        <v>2214</v>
      </c>
      <c r="B9" s="288">
        <v>42139.05</v>
      </c>
      <c r="C9" s="288">
        <v>0</v>
      </c>
      <c r="D9" s="288">
        <v>86379.29</v>
      </c>
      <c r="E9" s="62">
        <v>757030.11</v>
      </c>
      <c r="F9" s="62">
        <v>1123357.94</v>
      </c>
      <c r="G9" s="62"/>
      <c r="H9" s="62"/>
      <c r="J9" s="289">
        <v>20394</v>
      </c>
      <c r="M9" s="289"/>
      <c r="N9" s="62"/>
      <c r="O9" s="62">
        <v>0</v>
      </c>
      <c r="P9" s="62">
        <v>180423.8</v>
      </c>
      <c r="Q9" s="62">
        <v>2266802.89</v>
      </c>
      <c r="R9" s="52">
        <v>0</v>
      </c>
      <c r="S9" s="52"/>
      <c r="T9" s="52"/>
      <c r="U9" s="52">
        <v>96140</v>
      </c>
      <c r="V9" s="52"/>
      <c r="W9" s="290">
        <v>113114</v>
      </c>
      <c r="X9" s="290"/>
      <c r="Y9" s="290"/>
      <c r="Z9" s="290">
        <v>43721.9</v>
      </c>
      <c r="AA9" s="290">
        <v>5</v>
      </c>
      <c r="AB9" s="290"/>
      <c r="AC9" s="290"/>
      <c r="AD9" s="62"/>
      <c r="AE9" s="62"/>
      <c r="AF9" s="62"/>
      <c r="AG9" s="62"/>
    </row>
    <row r="10" spans="1:33" x14ac:dyDescent="0.2">
      <c r="A10" s="62" t="s">
        <v>2215</v>
      </c>
      <c r="B10" s="288">
        <v>214811.07</v>
      </c>
      <c r="C10" s="288">
        <v>7800</v>
      </c>
      <c r="D10" s="288">
        <v>228095.32</v>
      </c>
      <c r="E10" s="62">
        <v>946760.54</v>
      </c>
      <c r="F10" s="62">
        <v>706261.36</v>
      </c>
      <c r="G10" s="62"/>
      <c r="H10" s="62"/>
      <c r="J10" s="289">
        <v>31987</v>
      </c>
      <c r="M10" s="289"/>
      <c r="N10" s="62">
        <v>18000</v>
      </c>
      <c r="O10" s="62">
        <v>0</v>
      </c>
      <c r="P10" s="62">
        <v>0</v>
      </c>
      <c r="Q10" s="62">
        <v>2678016.84</v>
      </c>
      <c r="R10" s="52">
        <v>231430.32</v>
      </c>
      <c r="S10" s="52">
        <v>260</v>
      </c>
      <c r="T10" s="52"/>
      <c r="U10" s="52">
        <v>113600</v>
      </c>
      <c r="V10" s="52"/>
      <c r="W10" s="290">
        <v>123850</v>
      </c>
      <c r="X10" s="290"/>
      <c r="Y10" s="290"/>
      <c r="Z10" s="290">
        <v>423367.33</v>
      </c>
      <c r="AA10" s="290">
        <v>5</v>
      </c>
      <c r="AB10" s="290"/>
      <c r="AC10" s="290"/>
      <c r="AD10" s="62"/>
      <c r="AE10" s="62"/>
      <c r="AF10" s="62"/>
      <c r="AG10" s="62"/>
    </row>
    <row r="11" spans="1:33" x14ac:dyDescent="0.2">
      <c r="A11" s="62" t="s">
        <v>2216</v>
      </c>
      <c r="B11" s="288">
        <v>102669.54</v>
      </c>
      <c r="C11" s="288">
        <v>0</v>
      </c>
      <c r="D11" s="288">
        <v>148775.32</v>
      </c>
      <c r="E11" s="62">
        <v>2131253.63</v>
      </c>
      <c r="F11" s="62">
        <v>200765.4</v>
      </c>
      <c r="G11" s="62"/>
      <c r="H11" s="62"/>
      <c r="J11" s="289">
        <v>38120</v>
      </c>
      <c r="L11" s="289">
        <v>25804.73</v>
      </c>
      <c r="M11" s="289"/>
      <c r="N11" s="62">
        <v>0</v>
      </c>
      <c r="O11" s="62">
        <v>0</v>
      </c>
      <c r="P11" s="62">
        <v>0</v>
      </c>
      <c r="Q11" s="62">
        <v>585220.22</v>
      </c>
      <c r="R11" s="52">
        <v>1500</v>
      </c>
      <c r="S11" s="52"/>
      <c r="T11" s="52">
        <v>1.3</v>
      </c>
      <c r="U11" s="52">
        <v>73290</v>
      </c>
      <c r="V11" s="52"/>
      <c r="W11" s="290">
        <v>126930</v>
      </c>
      <c r="X11" s="290"/>
      <c r="Y11" s="290"/>
      <c r="Z11" s="290">
        <v>39689.29</v>
      </c>
      <c r="AA11" s="290">
        <v>5</v>
      </c>
      <c r="AB11" s="290"/>
      <c r="AC11" s="290"/>
      <c r="AD11" s="62"/>
      <c r="AE11" s="62"/>
      <c r="AF11" s="62"/>
      <c r="AG11" s="62"/>
    </row>
    <row r="12" spans="1:33" x14ac:dyDescent="0.2">
      <c r="A12" s="62" t="s">
        <v>2217</v>
      </c>
      <c r="B12" s="288">
        <v>351333.76</v>
      </c>
      <c r="C12" s="288">
        <v>0</v>
      </c>
      <c r="D12" s="288">
        <v>310600.19</v>
      </c>
      <c r="E12" s="62">
        <v>525696.86</v>
      </c>
      <c r="F12" s="62">
        <v>1045641.32</v>
      </c>
      <c r="G12" s="62"/>
      <c r="H12" s="62"/>
      <c r="J12" s="289">
        <v>0</v>
      </c>
      <c r="L12" s="289">
        <v>0</v>
      </c>
      <c r="M12" s="289"/>
      <c r="N12" s="62">
        <v>55000</v>
      </c>
      <c r="O12" s="62">
        <v>0</v>
      </c>
      <c r="P12" s="62">
        <v>0</v>
      </c>
      <c r="Q12" s="62">
        <v>1804328.64</v>
      </c>
      <c r="R12" s="52">
        <v>0</v>
      </c>
      <c r="S12" s="52"/>
      <c r="T12" s="52"/>
      <c r="U12" s="52">
        <v>120180</v>
      </c>
      <c r="V12" s="52"/>
      <c r="W12" s="290">
        <v>126180</v>
      </c>
      <c r="X12" s="290"/>
      <c r="Y12" s="290"/>
      <c r="Z12" s="290">
        <v>7048.1</v>
      </c>
      <c r="AA12" s="290">
        <v>5</v>
      </c>
      <c r="AB12" s="290"/>
      <c r="AC12" s="290">
        <v>370</v>
      </c>
      <c r="AD12" s="62"/>
      <c r="AE12" s="62"/>
      <c r="AF12" s="62"/>
      <c r="AG12" s="62"/>
    </row>
    <row r="13" spans="1:33" x14ac:dyDescent="0.2">
      <c r="A13" s="62" t="s">
        <v>2218</v>
      </c>
      <c r="B13" s="288">
        <v>124838.71</v>
      </c>
      <c r="C13" s="288">
        <v>0</v>
      </c>
      <c r="D13" s="288">
        <v>126537.79</v>
      </c>
      <c r="E13" s="62">
        <v>194211.97</v>
      </c>
      <c r="F13" s="62">
        <v>315555.09000000003</v>
      </c>
      <c r="G13" s="62"/>
      <c r="H13" s="62"/>
      <c r="J13" s="289">
        <v>10550</v>
      </c>
      <c r="M13" s="289"/>
      <c r="N13" s="62">
        <v>35000</v>
      </c>
      <c r="O13" s="62">
        <v>0</v>
      </c>
      <c r="P13" s="62">
        <v>0</v>
      </c>
      <c r="Q13" s="62">
        <v>667029.63</v>
      </c>
      <c r="R13" s="52">
        <v>65309.62</v>
      </c>
      <c r="S13" s="52"/>
      <c r="T13" s="52"/>
      <c r="U13" s="52">
        <v>101560</v>
      </c>
      <c r="V13" s="52"/>
      <c r="W13" s="290">
        <v>101560</v>
      </c>
      <c r="X13" s="290"/>
      <c r="Y13" s="290"/>
      <c r="Z13" s="290">
        <v>24669</v>
      </c>
      <c r="AA13" s="290">
        <v>5</v>
      </c>
      <c r="AB13" s="290"/>
      <c r="AC13" s="290"/>
      <c r="AD13" s="62"/>
      <c r="AE13" s="62"/>
      <c r="AF13" s="62"/>
      <c r="AG13" s="62"/>
    </row>
    <row r="14" spans="1:33" x14ac:dyDescent="0.2">
      <c r="A14" s="62" t="s">
        <v>2219</v>
      </c>
      <c r="B14" s="288">
        <v>49697.16</v>
      </c>
      <c r="C14" s="288">
        <v>0</v>
      </c>
      <c r="D14" s="288">
        <v>320184.93</v>
      </c>
      <c r="E14" s="62">
        <v>3</v>
      </c>
      <c r="F14" s="62">
        <v>343291.5</v>
      </c>
      <c r="G14" s="62"/>
      <c r="H14" s="62"/>
      <c r="J14" s="289">
        <v>48000</v>
      </c>
      <c r="M14" s="289"/>
      <c r="N14" s="62">
        <v>15000</v>
      </c>
      <c r="O14" s="62">
        <v>0</v>
      </c>
      <c r="P14" s="62">
        <v>0</v>
      </c>
      <c r="Q14" s="62">
        <v>818351.54</v>
      </c>
      <c r="R14" s="52">
        <v>0</v>
      </c>
      <c r="S14" s="52"/>
      <c r="T14" s="52"/>
      <c r="U14" s="52">
        <v>58630</v>
      </c>
      <c r="V14" s="52"/>
      <c r="W14" s="290">
        <v>85480</v>
      </c>
      <c r="X14" s="290"/>
      <c r="Y14" s="290"/>
      <c r="Z14" s="290">
        <v>47057.5</v>
      </c>
      <c r="AA14" s="290">
        <v>5</v>
      </c>
      <c r="AB14" s="290"/>
      <c r="AC14" s="290"/>
      <c r="AD14" s="62"/>
      <c r="AE14" s="62"/>
      <c r="AF14" s="62"/>
      <c r="AG14" s="62"/>
    </row>
    <row r="15" spans="1:33" x14ac:dyDescent="0.2">
      <c r="A15" s="62" t="s">
        <v>2220</v>
      </c>
      <c r="B15" s="288">
        <v>53781.02</v>
      </c>
      <c r="C15" s="288">
        <v>0</v>
      </c>
      <c r="D15" s="288">
        <v>132650.48000000001</v>
      </c>
      <c r="E15" s="62">
        <v>1949899.37</v>
      </c>
      <c r="F15" s="62">
        <v>324240.68</v>
      </c>
      <c r="G15" s="62"/>
      <c r="H15" s="62"/>
      <c r="J15" s="289">
        <v>16850</v>
      </c>
      <c r="L15" s="289">
        <v>196.26</v>
      </c>
      <c r="M15" s="289"/>
      <c r="N15" s="62"/>
      <c r="O15" s="62">
        <v>0</v>
      </c>
      <c r="P15" s="62">
        <v>0</v>
      </c>
      <c r="Q15" s="62">
        <v>3873985.05</v>
      </c>
      <c r="R15" s="52">
        <v>1500</v>
      </c>
      <c r="S15" s="52"/>
      <c r="T15" s="52"/>
      <c r="U15" s="52">
        <v>108290</v>
      </c>
      <c r="V15" s="52"/>
      <c r="W15" s="290">
        <v>115290</v>
      </c>
      <c r="X15" s="290"/>
      <c r="Y15" s="290"/>
      <c r="Z15" s="290">
        <v>30701.21</v>
      </c>
      <c r="AA15" s="290">
        <v>5</v>
      </c>
      <c r="AB15" s="290"/>
      <c r="AC15" s="290"/>
      <c r="AD15" s="62"/>
      <c r="AE15" s="62"/>
      <c r="AF15" s="62"/>
      <c r="AG15" s="62"/>
    </row>
    <row r="16" spans="1:33" x14ac:dyDescent="0.2">
      <c r="A16" s="62" t="s">
        <v>2221</v>
      </c>
      <c r="B16" s="288">
        <v>8120.03</v>
      </c>
      <c r="C16" s="288">
        <v>9540</v>
      </c>
      <c r="D16" s="288">
        <v>197550.58</v>
      </c>
      <c r="E16" s="62">
        <v>1548915.86</v>
      </c>
      <c r="F16" s="62">
        <v>205662.57</v>
      </c>
      <c r="G16" s="62"/>
      <c r="H16" s="62"/>
      <c r="J16" s="289">
        <v>55692</v>
      </c>
      <c r="M16" s="289"/>
      <c r="N16" s="62"/>
      <c r="O16" s="62">
        <v>0</v>
      </c>
      <c r="P16" s="62">
        <v>0</v>
      </c>
      <c r="Q16" s="62">
        <v>2037072.22</v>
      </c>
      <c r="R16" s="52">
        <v>1996.73</v>
      </c>
      <c r="S16" s="52"/>
      <c r="T16" s="52"/>
      <c r="U16" s="52">
        <v>76930</v>
      </c>
      <c r="V16" s="52">
        <v>0</v>
      </c>
      <c r="W16" s="290">
        <v>107424</v>
      </c>
      <c r="X16" s="290"/>
      <c r="Y16" s="290"/>
      <c r="Z16" s="290">
        <v>1611.73</v>
      </c>
      <c r="AA16" s="290">
        <v>5</v>
      </c>
      <c r="AB16" s="290"/>
      <c r="AC16" s="290"/>
      <c r="AD16" s="62"/>
      <c r="AE16" s="62"/>
      <c r="AF16" s="62"/>
      <c r="AG16" s="62"/>
    </row>
    <row r="17" spans="1:33" x14ac:dyDescent="0.2">
      <c r="A17" s="62" t="s">
        <v>2222</v>
      </c>
      <c r="B17" s="288">
        <v>220201.83</v>
      </c>
      <c r="C17" s="288">
        <v>0</v>
      </c>
      <c r="D17" s="288">
        <v>79429.02</v>
      </c>
      <c r="E17" s="62">
        <v>280325.24</v>
      </c>
      <c r="F17" s="62">
        <v>516552</v>
      </c>
      <c r="G17" s="62"/>
      <c r="H17" s="62"/>
      <c r="J17" s="289">
        <v>18479</v>
      </c>
      <c r="M17" s="289"/>
      <c r="N17" s="62"/>
      <c r="O17" s="62">
        <v>0</v>
      </c>
      <c r="P17" s="62">
        <v>0</v>
      </c>
      <c r="Q17" s="62">
        <v>2706524.69</v>
      </c>
      <c r="R17" s="52">
        <v>39723.379999999997</v>
      </c>
      <c r="S17" s="52"/>
      <c r="T17" s="52"/>
      <c r="U17" s="52">
        <v>98700</v>
      </c>
      <c r="V17" s="52"/>
      <c r="W17" s="290">
        <v>106029</v>
      </c>
      <c r="X17" s="290"/>
      <c r="Y17" s="290"/>
      <c r="Z17" s="290">
        <v>11410.01</v>
      </c>
      <c r="AA17" s="290">
        <v>5</v>
      </c>
      <c r="AB17" s="290"/>
      <c r="AC17" s="290"/>
      <c r="AD17" s="62"/>
      <c r="AE17" s="62"/>
      <c r="AF17" s="62"/>
      <c r="AG17" s="62"/>
    </row>
    <row r="18" spans="1:33" x14ac:dyDescent="0.2">
      <c r="A18" s="62" t="s">
        <v>2223</v>
      </c>
      <c r="B18" s="288">
        <v>133092.76999999999</v>
      </c>
      <c r="C18" s="288">
        <v>44600</v>
      </c>
      <c r="D18" s="288">
        <v>186473</v>
      </c>
      <c r="E18" s="62">
        <v>83660.039999999994</v>
      </c>
      <c r="F18" s="62">
        <v>234739.75</v>
      </c>
      <c r="G18" s="62"/>
      <c r="H18" s="62"/>
      <c r="J18" s="289">
        <v>12100</v>
      </c>
      <c r="M18" s="289"/>
      <c r="N18" s="62"/>
      <c r="O18" s="62">
        <v>0</v>
      </c>
      <c r="P18" s="62">
        <v>0</v>
      </c>
      <c r="Q18" s="62">
        <v>865508.28</v>
      </c>
      <c r="R18" s="52">
        <v>143146.35</v>
      </c>
      <c r="S18" s="52"/>
      <c r="T18" s="52"/>
      <c r="U18" s="52">
        <v>81060</v>
      </c>
      <c r="V18" s="52"/>
      <c r="W18" s="290">
        <v>93660</v>
      </c>
      <c r="X18" s="290"/>
      <c r="Y18" s="290"/>
      <c r="Z18" s="290">
        <v>14776.38</v>
      </c>
      <c r="AA18" s="290">
        <v>5</v>
      </c>
      <c r="AB18" s="290"/>
      <c r="AC18" s="290"/>
      <c r="AD18" s="62"/>
      <c r="AE18" s="62"/>
      <c r="AF18" s="62"/>
      <c r="AG18" s="62"/>
    </row>
    <row r="19" spans="1:33" x14ac:dyDescent="0.2">
      <c r="A19" s="62" t="s">
        <v>2224</v>
      </c>
      <c r="B19" s="288">
        <v>56573.34</v>
      </c>
      <c r="C19" s="288">
        <v>0</v>
      </c>
      <c r="D19" s="288">
        <v>120271.3</v>
      </c>
      <c r="E19" s="62">
        <v>48150.15</v>
      </c>
      <c r="F19" s="62">
        <v>162278.49</v>
      </c>
      <c r="G19" s="62"/>
      <c r="H19" s="62"/>
      <c r="J19" s="289">
        <v>32920</v>
      </c>
      <c r="M19" s="289"/>
      <c r="N19" s="62"/>
      <c r="O19" s="62">
        <v>0</v>
      </c>
      <c r="P19" s="62">
        <v>0</v>
      </c>
      <c r="Q19" s="62">
        <v>2831701.19</v>
      </c>
      <c r="R19" s="52">
        <v>59873.86</v>
      </c>
      <c r="S19" s="52"/>
      <c r="T19" s="52"/>
      <c r="U19" s="52">
        <v>93390</v>
      </c>
      <c r="V19" s="52"/>
      <c r="W19" s="290">
        <v>147530</v>
      </c>
      <c r="X19" s="290"/>
      <c r="Y19" s="290"/>
      <c r="Z19" s="290">
        <v>31209.91</v>
      </c>
      <c r="AA19" s="290">
        <v>5</v>
      </c>
      <c r="AB19" s="290"/>
      <c r="AC19" s="290"/>
      <c r="AD19" s="62"/>
      <c r="AE19" s="62"/>
      <c r="AF19" s="62"/>
      <c r="AG19" s="62"/>
    </row>
    <row r="20" spans="1:33" x14ac:dyDescent="0.2">
      <c r="A20" s="62" t="s">
        <v>2225</v>
      </c>
      <c r="B20" s="288">
        <v>493899.6</v>
      </c>
      <c r="C20" s="288">
        <v>7800</v>
      </c>
      <c r="D20" s="288">
        <v>244329.35</v>
      </c>
      <c r="E20" s="62">
        <v>2580671.91</v>
      </c>
      <c r="F20" s="62">
        <v>442210.59</v>
      </c>
      <c r="G20" s="62"/>
      <c r="H20" s="62"/>
      <c r="J20" s="289">
        <v>19100</v>
      </c>
      <c r="L20" s="289">
        <v>1000</v>
      </c>
      <c r="M20" s="289"/>
      <c r="N20" s="62"/>
      <c r="O20" s="62">
        <v>0</v>
      </c>
      <c r="P20" s="62">
        <v>0</v>
      </c>
      <c r="Q20" s="62">
        <v>5546813.3099999996</v>
      </c>
      <c r="R20" s="52">
        <v>38583.31</v>
      </c>
      <c r="S20" s="52"/>
      <c r="T20" s="52">
        <v>428.13</v>
      </c>
      <c r="U20" s="52">
        <v>122710</v>
      </c>
      <c r="V20" s="52"/>
      <c r="W20" s="290">
        <v>132800</v>
      </c>
      <c r="X20" s="290"/>
      <c r="Y20" s="290"/>
      <c r="Z20" s="290">
        <v>36848.910000000003</v>
      </c>
      <c r="AA20" s="290">
        <v>5</v>
      </c>
      <c r="AB20" s="290"/>
      <c r="AC20" s="290"/>
      <c r="AD20" s="62"/>
      <c r="AE20" s="62"/>
      <c r="AF20" s="62"/>
      <c r="AG20" s="62"/>
    </row>
    <row r="21" spans="1:33" x14ac:dyDescent="0.2">
      <c r="A21" s="62" t="s">
        <v>2226</v>
      </c>
      <c r="B21" s="288">
        <v>95647.43</v>
      </c>
      <c r="C21" s="288">
        <v>0</v>
      </c>
      <c r="D21" s="288">
        <v>156744.69</v>
      </c>
      <c r="E21" s="62">
        <v>2559290.7999999998</v>
      </c>
      <c r="F21" s="62">
        <v>1244247.27</v>
      </c>
      <c r="G21" s="62"/>
      <c r="H21" s="62"/>
      <c r="J21" s="289">
        <v>16318</v>
      </c>
      <c r="M21" s="289"/>
      <c r="N21" s="62">
        <v>33000</v>
      </c>
      <c r="O21" s="62">
        <v>0</v>
      </c>
      <c r="P21" s="62">
        <v>0</v>
      </c>
      <c r="Q21" s="62">
        <v>1606327.04</v>
      </c>
      <c r="R21" s="52">
        <v>1000</v>
      </c>
      <c r="S21" s="52"/>
      <c r="T21" s="52"/>
      <c r="U21" s="52">
        <v>157850</v>
      </c>
      <c r="V21" s="52"/>
      <c r="W21" s="290">
        <v>160693</v>
      </c>
      <c r="X21" s="290"/>
      <c r="Y21" s="290"/>
      <c r="Z21" s="290">
        <v>60691.22</v>
      </c>
      <c r="AA21" s="290">
        <v>5</v>
      </c>
      <c r="AB21" s="290"/>
      <c r="AC21" s="290"/>
      <c r="AD21" s="62"/>
      <c r="AE21" s="62"/>
      <c r="AF21" s="62"/>
      <c r="AG21" s="62"/>
    </row>
    <row r="22" spans="1:33" x14ac:dyDescent="0.2">
      <c r="A22" s="62" t="s">
        <v>2227</v>
      </c>
      <c r="B22" s="288">
        <v>402858.71</v>
      </c>
      <c r="C22" s="288">
        <v>0</v>
      </c>
      <c r="D22" s="288">
        <v>103566.23</v>
      </c>
      <c r="E22" s="62">
        <v>1935364.17</v>
      </c>
      <c r="F22" s="62">
        <v>510968.17</v>
      </c>
      <c r="G22" s="62"/>
      <c r="H22" s="62"/>
      <c r="J22" s="289">
        <v>11660</v>
      </c>
      <c r="L22" s="289">
        <v>698</v>
      </c>
      <c r="M22" s="289"/>
      <c r="N22" s="62"/>
      <c r="O22" s="62">
        <v>0</v>
      </c>
      <c r="P22" s="62">
        <v>0</v>
      </c>
      <c r="Q22" s="62">
        <v>1373222.93</v>
      </c>
      <c r="R22" s="52">
        <v>0</v>
      </c>
      <c r="S22" s="52"/>
      <c r="T22" s="52"/>
      <c r="U22" s="52">
        <v>114760</v>
      </c>
      <c r="V22" s="52"/>
      <c r="W22" s="290">
        <v>124950</v>
      </c>
      <c r="X22" s="290"/>
      <c r="Y22" s="290"/>
      <c r="Z22" s="290">
        <v>33273.89</v>
      </c>
      <c r="AA22" s="290">
        <v>5</v>
      </c>
      <c r="AB22" s="290"/>
      <c r="AC22" s="290"/>
      <c r="AD22" s="62"/>
      <c r="AE22" s="62"/>
      <c r="AF22" s="62"/>
      <c r="AG22" s="62"/>
    </row>
    <row r="23" spans="1:33" x14ac:dyDescent="0.2">
      <c r="A23" s="62" t="s">
        <v>2228</v>
      </c>
      <c r="B23" s="288">
        <v>434342.67</v>
      </c>
      <c r="C23" s="288">
        <v>0</v>
      </c>
      <c r="D23" s="288">
        <v>119491.36</v>
      </c>
      <c r="E23" s="62">
        <v>2549567.54</v>
      </c>
      <c r="F23" s="62">
        <v>213332.85</v>
      </c>
      <c r="G23" s="62"/>
      <c r="H23" s="62"/>
      <c r="J23" s="289">
        <v>40740</v>
      </c>
      <c r="M23" s="289"/>
      <c r="N23" s="62"/>
      <c r="O23" s="62">
        <v>0</v>
      </c>
      <c r="P23" s="62">
        <v>0</v>
      </c>
      <c r="Q23" s="62">
        <v>466379.49</v>
      </c>
      <c r="R23" s="52">
        <v>37252.18</v>
      </c>
      <c r="S23" s="52"/>
      <c r="T23" s="52"/>
      <c r="U23" s="52">
        <v>68870</v>
      </c>
      <c r="V23" s="52"/>
      <c r="W23" s="290">
        <v>103799</v>
      </c>
      <c r="X23" s="290"/>
      <c r="Y23" s="290"/>
      <c r="Z23" s="290">
        <v>35386.080000000002</v>
      </c>
      <c r="AA23" s="290">
        <v>5</v>
      </c>
      <c r="AB23" s="290"/>
      <c r="AC23" s="290"/>
      <c r="AD23" s="62"/>
      <c r="AE23" s="62"/>
      <c r="AF23" s="62"/>
      <c r="AG23" s="62"/>
    </row>
    <row r="24" spans="1:33" x14ac:dyDescent="0.2">
      <c r="A24" s="62" t="s">
        <v>2229</v>
      </c>
      <c r="B24" s="288">
        <v>597.76</v>
      </c>
      <c r="C24" s="288">
        <v>56000</v>
      </c>
      <c r="D24" s="288">
        <v>169987.81</v>
      </c>
      <c r="E24" s="62">
        <v>325567.96999999997</v>
      </c>
      <c r="F24" s="62">
        <v>385600.55</v>
      </c>
      <c r="G24" s="62"/>
      <c r="H24" s="62"/>
      <c r="I24" s="289">
        <v>0</v>
      </c>
      <c r="J24" s="289">
        <v>12140</v>
      </c>
      <c r="M24" s="289"/>
      <c r="N24" s="62"/>
      <c r="O24" s="62">
        <v>0</v>
      </c>
      <c r="P24" s="62">
        <v>0</v>
      </c>
      <c r="Q24" s="62">
        <v>1804328.64</v>
      </c>
      <c r="R24" s="52">
        <v>59456.25</v>
      </c>
      <c r="S24" s="52"/>
      <c r="T24" s="52"/>
      <c r="U24" s="52">
        <v>82584</v>
      </c>
      <c r="V24" s="52"/>
      <c r="W24" s="290">
        <v>92844</v>
      </c>
      <c r="X24" s="290"/>
      <c r="Y24" s="290"/>
      <c r="Z24" s="290">
        <v>27150.44</v>
      </c>
      <c r="AA24" s="290">
        <v>5</v>
      </c>
      <c r="AB24" s="290"/>
      <c r="AC24" s="290"/>
      <c r="AD24" s="62"/>
      <c r="AE24" s="62"/>
      <c r="AF24" s="62"/>
      <c r="AG24" s="62"/>
    </row>
    <row r="25" spans="1:33" x14ac:dyDescent="0.2">
      <c r="A25" s="62" t="s">
        <v>2230</v>
      </c>
      <c r="B25" s="288">
        <v>144457.78</v>
      </c>
      <c r="C25" s="288">
        <v>10160</v>
      </c>
      <c r="D25" s="288">
        <v>329402.27</v>
      </c>
      <c r="E25" s="62">
        <v>457239.98</v>
      </c>
      <c r="F25" s="62">
        <v>93706.98</v>
      </c>
      <c r="G25" s="62"/>
      <c r="H25" s="62"/>
      <c r="J25" s="289">
        <v>12911</v>
      </c>
      <c r="M25" s="289"/>
      <c r="N25" s="62"/>
      <c r="O25" s="62">
        <v>0</v>
      </c>
      <c r="P25" s="62">
        <v>0</v>
      </c>
      <c r="Q25" s="62">
        <v>1601555.91</v>
      </c>
      <c r="R25" s="52">
        <v>1590.1</v>
      </c>
      <c r="S25" s="52"/>
      <c r="T25" s="52"/>
      <c r="U25" s="52">
        <v>88830</v>
      </c>
      <c r="V25" s="52"/>
      <c r="W25" s="290">
        <v>117391.81</v>
      </c>
      <c r="X25" s="290"/>
      <c r="Y25" s="290"/>
      <c r="Z25" s="290">
        <v>306539.92</v>
      </c>
      <c r="AA25" s="290">
        <v>5</v>
      </c>
      <c r="AB25" s="290"/>
      <c r="AC25" s="290"/>
      <c r="AD25" s="62"/>
      <c r="AE25" s="62"/>
      <c r="AF25" s="62"/>
      <c r="AG25" s="62"/>
    </row>
    <row r="26" spans="1:33" x14ac:dyDescent="0.2">
      <c r="A26" s="62" t="s">
        <v>2231</v>
      </c>
      <c r="B26" s="288">
        <v>126748.2</v>
      </c>
      <c r="C26" s="288">
        <v>43000</v>
      </c>
      <c r="D26" s="288">
        <v>187974.76</v>
      </c>
      <c r="E26" s="62">
        <v>128695.22</v>
      </c>
      <c r="F26" s="62">
        <v>233918.39</v>
      </c>
      <c r="G26" s="62"/>
      <c r="H26" s="62"/>
      <c r="J26" s="289">
        <v>27285</v>
      </c>
      <c r="M26" s="289"/>
      <c r="N26" s="62"/>
      <c r="O26" s="62">
        <v>0</v>
      </c>
      <c r="P26" s="62">
        <v>0</v>
      </c>
      <c r="Q26" s="62">
        <v>1188537.31</v>
      </c>
      <c r="R26" s="52">
        <v>0</v>
      </c>
      <c r="S26" s="52"/>
      <c r="T26" s="52"/>
      <c r="U26" s="52">
        <v>116930</v>
      </c>
      <c r="V26" s="52"/>
      <c r="W26" s="290">
        <v>127030</v>
      </c>
      <c r="X26" s="290"/>
      <c r="Y26" s="290"/>
      <c r="Z26" s="290">
        <v>228646.79</v>
      </c>
      <c r="AA26" s="290">
        <v>5</v>
      </c>
      <c r="AB26" s="290"/>
      <c r="AC26" s="290"/>
      <c r="AD26" s="62"/>
      <c r="AE26" s="62"/>
      <c r="AF26" s="62"/>
      <c r="AG26" s="62"/>
    </row>
    <row r="27" spans="1:33" x14ac:dyDescent="0.2">
      <c r="A27" s="62" t="s">
        <v>2351</v>
      </c>
      <c r="B27" s="288">
        <v>108940.95</v>
      </c>
      <c r="C27" s="288">
        <v>0</v>
      </c>
      <c r="D27" s="288">
        <v>110263.2</v>
      </c>
      <c r="E27" s="62">
        <v>687751.56</v>
      </c>
      <c r="F27" s="62">
        <v>321174.63</v>
      </c>
      <c r="G27" s="62"/>
      <c r="H27" s="62"/>
      <c r="J27" s="289">
        <v>31830</v>
      </c>
      <c r="L27" s="289">
        <v>415572.97</v>
      </c>
      <c r="M27" s="289"/>
      <c r="N27" s="62"/>
      <c r="O27" s="62">
        <v>0</v>
      </c>
      <c r="P27" s="62">
        <v>0</v>
      </c>
      <c r="Q27" s="62">
        <v>3378480.39</v>
      </c>
      <c r="R27" s="52">
        <v>0</v>
      </c>
      <c r="S27" s="52"/>
      <c r="T27" s="52"/>
      <c r="U27" s="52">
        <v>89030</v>
      </c>
      <c r="V27" s="52"/>
      <c r="W27" s="290">
        <v>135647.5</v>
      </c>
      <c r="X27" s="290"/>
      <c r="Y27" s="290"/>
      <c r="Z27" s="290">
        <v>22635.279999999999</v>
      </c>
      <c r="AA27" s="290">
        <v>5</v>
      </c>
      <c r="AB27" s="290"/>
      <c r="AC27" s="290"/>
      <c r="AD27" s="62"/>
      <c r="AE27" s="62"/>
      <c r="AF27" s="62"/>
      <c r="AG27" s="62"/>
    </row>
    <row r="28" spans="1:33" x14ac:dyDescent="0.2">
      <c r="A28" s="62" t="s">
        <v>2356</v>
      </c>
      <c r="B28" s="288">
        <v>160053.43</v>
      </c>
      <c r="C28" s="288">
        <v>7800</v>
      </c>
      <c r="D28" s="288">
        <v>142113.18</v>
      </c>
      <c r="E28" s="62">
        <v>3515591.2</v>
      </c>
      <c r="F28" s="62">
        <v>248782.91</v>
      </c>
      <c r="G28" s="62"/>
      <c r="H28" s="62"/>
      <c r="J28" s="289">
        <v>18150</v>
      </c>
      <c r="M28" s="289"/>
      <c r="N28" s="62"/>
      <c r="O28" s="62">
        <v>0</v>
      </c>
      <c r="P28" s="62">
        <v>0</v>
      </c>
      <c r="Q28" s="62">
        <v>4652638.84</v>
      </c>
      <c r="R28" s="52">
        <v>0</v>
      </c>
      <c r="S28" s="52"/>
      <c r="T28" s="52"/>
      <c r="U28" s="52">
        <v>92780</v>
      </c>
      <c r="V28" s="52"/>
      <c r="W28" s="290">
        <v>93284</v>
      </c>
      <c r="X28" s="290"/>
      <c r="Y28" s="290"/>
      <c r="Z28" s="290">
        <v>36179.440000000002</v>
      </c>
      <c r="AA28" s="290">
        <v>5</v>
      </c>
      <c r="AB28" s="290"/>
      <c r="AC28" s="290"/>
      <c r="AD28" s="62"/>
      <c r="AE28" s="62"/>
      <c r="AF28" s="62"/>
      <c r="AG28" s="62"/>
    </row>
    <row r="29" spans="1:33" x14ac:dyDescent="0.2">
      <c r="A29" s="62" t="s">
        <v>2232</v>
      </c>
      <c r="B29" s="288">
        <v>27822.76</v>
      </c>
      <c r="C29" s="288">
        <v>0</v>
      </c>
      <c r="D29" s="288">
        <v>28050.400000000001</v>
      </c>
      <c r="E29" s="62">
        <v>2350261.94</v>
      </c>
      <c r="F29" s="62">
        <v>228107.54</v>
      </c>
      <c r="G29" s="62"/>
      <c r="H29" s="62"/>
      <c r="M29" s="289"/>
      <c r="N29" s="62"/>
      <c r="O29" s="62"/>
      <c r="P29" s="62">
        <v>-1232390.33</v>
      </c>
      <c r="Q29" s="62">
        <v>3908830.71</v>
      </c>
      <c r="R29" s="52">
        <v>56516.1</v>
      </c>
      <c r="S29" s="52"/>
      <c r="T29" s="52"/>
      <c r="U29" s="52">
        <v>124780</v>
      </c>
      <c r="V29" s="52">
        <v>0</v>
      </c>
      <c r="W29" s="290">
        <v>173910</v>
      </c>
      <c r="X29" s="290"/>
      <c r="Y29" s="290"/>
      <c r="Z29" s="290">
        <v>29030.89</v>
      </c>
      <c r="AA29" s="290">
        <v>18217.95</v>
      </c>
      <c r="AB29" s="290"/>
      <c r="AC29" s="290"/>
      <c r="AD29" s="62"/>
      <c r="AE29" s="62"/>
      <c r="AF29" s="62"/>
      <c r="AG29" s="62"/>
    </row>
    <row r="30" spans="1:33" x14ac:dyDescent="0.2">
      <c r="A30" s="62" t="s">
        <v>2233</v>
      </c>
      <c r="B30" s="288">
        <v>213086.66</v>
      </c>
      <c r="C30" s="288">
        <v>0</v>
      </c>
      <c r="D30" s="288">
        <v>185893.48</v>
      </c>
      <c r="E30" s="62">
        <v>975360</v>
      </c>
      <c r="F30" s="62">
        <v>315273</v>
      </c>
      <c r="G30" s="62"/>
      <c r="H30" s="62"/>
      <c r="L30" s="289">
        <v>567000</v>
      </c>
      <c r="M30" s="289"/>
      <c r="N30" s="62"/>
      <c r="O30" s="62"/>
      <c r="P30" s="62">
        <v>-2796915.05</v>
      </c>
      <c r="Q30" s="62">
        <v>3967213.3</v>
      </c>
      <c r="R30" s="52">
        <v>40813.07</v>
      </c>
      <c r="S30" s="52"/>
      <c r="T30" s="52"/>
      <c r="U30" s="52">
        <v>111020</v>
      </c>
      <c r="V30" s="52"/>
      <c r="W30" s="290">
        <v>141290</v>
      </c>
      <c r="X30" s="290"/>
      <c r="Y30" s="290"/>
      <c r="Z30" s="290">
        <v>44126.18</v>
      </c>
      <c r="AA30" s="290">
        <v>12956</v>
      </c>
      <c r="AB30" s="290"/>
      <c r="AC30" s="290"/>
      <c r="AD30" s="62"/>
      <c r="AE30" s="62"/>
      <c r="AF30" s="62"/>
      <c r="AG30" s="62"/>
    </row>
    <row r="31" spans="1:33" x14ac:dyDescent="0.2">
      <c r="A31" s="62" t="s">
        <v>2234</v>
      </c>
      <c r="B31" s="288">
        <v>298029.21999999997</v>
      </c>
      <c r="C31" s="288">
        <v>0</v>
      </c>
      <c r="D31" s="288">
        <v>38426.839999999997</v>
      </c>
      <c r="E31" s="62">
        <v>41375</v>
      </c>
      <c r="F31" s="62">
        <v>344882.47</v>
      </c>
      <c r="G31" s="62"/>
      <c r="H31" s="62"/>
      <c r="M31" s="289"/>
      <c r="N31" s="62"/>
      <c r="O31" s="62"/>
      <c r="P31" s="62">
        <v>-949683.53</v>
      </c>
      <c r="Q31" s="62">
        <v>1728640.99</v>
      </c>
      <c r="R31" s="52">
        <v>4518.57</v>
      </c>
      <c r="S31" s="52"/>
      <c r="T31" s="52"/>
      <c r="U31" s="52">
        <v>110000</v>
      </c>
      <c r="V31" s="52"/>
      <c r="W31" s="290">
        <v>119560</v>
      </c>
      <c r="X31" s="290"/>
      <c r="Y31" s="290">
        <v>12480</v>
      </c>
      <c r="Z31" s="290">
        <v>23593.39</v>
      </c>
      <c r="AA31" s="290">
        <v>14769.11</v>
      </c>
      <c r="AB31" s="290"/>
      <c r="AC31" s="290"/>
      <c r="AD31" s="62"/>
      <c r="AE31" s="62"/>
      <c r="AF31" s="62"/>
      <c r="AG31" s="62"/>
    </row>
    <row r="32" spans="1:33" x14ac:dyDescent="0.2">
      <c r="A32" s="62" t="s">
        <v>2235</v>
      </c>
      <c r="B32" s="288">
        <v>195501.4</v>
      </c>
      <c r="C32" s="288">
        <v>29976</v>
      </c>
      <c r="D32" s="288">
        <v>256500.93</v>
      </c>
      <c r="E32" s="62">
        <v>36305.68</v>
      </c>
      <c r="F32" s="62">
        <v>311607.69</v>
      </c>
      <c r="G32" s="62"/>
      <c r="H32" s="62"/>
      <c r="L32" s="289">
        <v>83025.210000000006</v>
      </c>
      <c r="M32" s="289"/>
      <c r="N32" s="62"/>
      <c r="O32" s="62"/>
      <c r="P32" s="62">
        <v>-1575777.78</v>
      </c>
      <c r="Q32" s="62">
        <v>2399403.2599999998</v>
      </c>
      <c r="R32" s="52">
        <v>14224.34</v>
      </c>
      <c r="S32" s="52"/>
      <c r="T32" s="52"/>
      <c r="U32" s="52"/>
      <c r="V32" s="52">
        <v>12181.29</v>
      </c>
      <c r="W32" s="290">
        <v>34856</v>
      </c>
      <c r="X32" s="290"/>
      <c r="Y32" s="290">
        <v>27880</v>
      </c>
      <c r="Z32" s="290">
        <v>26839.51</v>
      </c>
      <c r="AA32" s="290">
        <v>8124.11</v>
      </c>
      <c r="AB32" s="290"/>
      <c r="AC32" s="290"/>
      <c r="AD32" s="62"/>
      <c r="AE32" s="62"/>
      <c r="AF32" s="62"/>
      <c r="AG32" s="62"/>
    </row>
    <row r="33" spans="1:33" x14ac:dyDescent="0.2">
      <c r="A33" s="62" t="s">
        <v>2236</v>
      </c>
      <c r="B33" s="288">
        <v>236014.38</v>
      </c>
      <c r="C33" s="288">
        <v>0</v>
      </c>
      <c r="D33" s="288">
        <v>42004.46</v>
      </c>
      <c r="E33" s="62">
        <v>11327549.9</v>
      </c>
      <c r="F33" s="62">
        <v>381895.31</v>
      </c>
      <c r="G33" s="62"/>
      <c r="H33" s="62"/>
      <c r="L33" s="289">
        <v>625</v>
      </c>
      <c r="M33" s="289"/>
      <c r="N33" s="62"/>
      <c r="O33" s="62"/>
      <c r="P33" s="62">
        <v>4066958.96</v>
      </c>
      <c r="Q33" s="62">
        <v>8039383.1299999999</v>
      </c>
      <c r="R33" s="52">
        <v>27338.63</v>
      </c>
      <c r="S33" s="52"/>
      <c r="T33" s="52"/>
      <c r="U33" s="52">
        <v>78450</v>
      </c>
      <c r="V33" s="52"/>
      <c r="W33" s="290">
        <v>165530</v>
      </c>
      <c r="X33" s="290"/>
      <c r="Y33" s="290">
        <v>0</v>
      </c>
      <c r="Z33" s="290">
        <v>44343.24</v>
      </c>
      <c r="AA33" s="290">
        <v>15756.43</v>
      </c>
      <c r="AB33" s="290"/>
      <c r="AC33" s="290"/>
      <c r="AD33" s="62"/>
      <c r="AE33" s="62"/>
      <c r="AF33" s="62"/>
      <c r="AG33" s="62"/>
    </row>
    <row r="34" spans="1:33" x14ac:dyDescent="0.2">
      <c r="A34" s="62" t="s">
        <v>2237</v>
      </c>
      <c r="B34" s="288">
        <v>125859.59</v>
      </c>
      <c r="C34" s="288">
        <v>0</v>
      </c>
      <c r="D34" s="288">
        <v>124659.81</v>
      </c>
      <c r="E34" s="62">
        <v>2247488.7599999998</v>
      </c>
      <c r="F34" s="62">
        <v>92772.45</v>
      </c>
      <c r="G34" s="62"/>
      <c r="H34" s="62"/>
      <c r="J34" s="289">
        <v>0</v>
      </c>
      <c r="M34" s="289"/>
      <c r="N34" s="62"/>
      <c r="O34" s="62"/>
      <c r="P34" s="62">
        <v>541704.46</v>
      </c>
      <c r="Q34" s="62">
        <v>2109112.34</v>
      </c>
      <c r="R34" s="52">
        <v>39195.53</v>
      </c>
      <c r="S34" s="52"/>
      <c r="T34" s="52"/>
      <c r="U34" s="52">
        <v>73520</v>
      </c>
      <c r="V34" s="52">
        <v>0</v>
      </c>
      <c r="W34" s="290">
        <v>113840</v>
      </c>
      <c r="X34" s="290"/>
      <c r="Y34" s="290"/>
      <c r="Z34" s="290">
        <v>38322.01</v>
      </c>
      <c r="AA34" s="290">
        <v>18688.71</v>
      </c>
      <c r="AB34" s="290"/>
      <c r="AC34" s="290"/>
      <c r="AD34" s="62"/>
      <c r="AE34" s="62"/>
      <c r="AF34" s="62"/>
      <c r="AG34" s="62"/>
    </row>
    <row r="35" spans="1:33" x14ac:dyDescent="0.2">
      <c r="A35" s="62" t="s">
        <v>2238</v>
      </c>
      <c r="B35" s="288">
        <v>188937.91</v>
      </c>
      <c r="C35" s="288">
        <v>0</v>
      </c>
      <c r="D35" s="288">
        <v>64970.59</v>
      </c>
      <c r="E35" s="62">
        <v>2253085.7200000002</v>
      </c>
      <c r="F35" s="62">
        <v>247929.51</v>
      </c>
      <c r="G35" s="62"/>
      <c r="H35" s="62"/>
      <c r="L35" s="289">
        <v>0</v>
      </c>
      <c r="M35" s="289"/>
      <c r="N35" s="62"/>
      <c r="O35" s="62"/>
      <c r="P35" s="62">
        <v>783834.26</v>
      </c>
      <c r="Q35" s="62">
        <v>2003005.18</v>
      </c>
      <c r="R35" s="52">
        <v>23789.81</v>
      </c>
      <c r="S35" s="52"/>
      <c r="T35" s="52">
        <v>0</v>
      </c>
      <c r="U35" s="52"/>
      <c r="V35" s="52"/>
      <c r="W35" s="290">
        <v>23620</v>
      </c>
      <c r="X35" s="290"/>
      <c r="Y35" s="290">
        <v>2520</v>
      </c>
      <c r="Z35" s="290">
        <v>13644</v>
      </c>
      <c r="AA35" s="290">
        <v>15914.52</v>
      </c>
      <c r="AB35" s="290"/>
      <c r="AC35" s="290"/>
      <c r="AD35" s="62"/>
      <c r="AE35" s="62"/>
      <c r="AF35" s="62"/>
      <c r="AG35" s="62"/>
    </row>
    <row r="36" spans="1:33" x14ac:dyDescent="0.2">
      <c r="A36" s="62" t="s">
        <v>2239</v>
      </c>
      <c r="B36" s="288">
        <v>157010.74</v>
      </c>
      <c r="C36" s="288">
        <v>0</v>
      </c>
      <c r="D36" s="288">
        <v>10607.42</v>
      </c>
      <c r="E36" s="62">
        <v>1293316.95</v>
      </c>
      <c r="F36" s="62">
        <v>125132.16</v>
      </c>
      <c r="G36" s="62"/>
      <c r="H36" s="62"/>
      <c r="M36" s="289"/>
      <c r="N36" s="62"/>
      <c r="O36" s="62"/>
      <c r="P36" s="62">
        <v>-420284.15999999997</v>
      </c>
      <c r="Q36" s="62">
        <v>2067007.72</v>
      </c>
      <c r="R36" s="52">
        <v>25613.81</v>
      </c>
      <c r="S36" s="52"/>
      <c r="T36" s="52"/>
      <c r="U36" s="52"/>
      <c r="V36" s="52"/>
      <c r="W36" s="290">
        <v>15280</v>
      </c>
      <c r="X36" s="290"/>
      <c r="Y36" s="290"/>
      <c r="Z36" s="290">
        <v>60191.07</v>
      </c>
      <c r="AA36" s="290">
        <v>9332.0300000000007</v>
      </c>
      <c r="AB36" s="290"/>
      <c r="AC36" s="290"/>
      <c r="AD36" s="62"/>
      <c r="AE36" s="62"/>
      <c r="AF36" s="62"/>
      <c r="AG36" s="62"/>
    </row>
    <row r="37" spans="1:33" x14ac:dyDescent="0.2">
      <c r="A37" s="62" t="s">
        <v>2240</v>
      </c>
      <c r="B37" s="288">
        <v>50534.86</v>
      </c>
      <c r="C37" s="288">
        <v>0</v>
      </c>
      <c r="D37" s="288">
        <v>85573.75</v>
      </c>
      <c r="E37" s="62">
        <v>557606.94999999995</v>
      </c>
      <c r="F37" s="62">
        <v>981072.57</v>
      </c>
      <c r="G37" s="62"/>
      <c r="H37" s="62"/>
      <c r="M37" s="289"/>
      <c r="N37" s="62"/>
      <c r="O37" s="62"/>
      <c r="P37" s="62">
        <v>-1053403.8400000001</v>
      </c>
      <c r="Q37" s="62">
        <v>2721924.84</v>
      </c>
      <c r="R37" s="52">
        <v>87549.7</v>
      </c>
      <c r="S37" s="52"/>
      <c r="T37" s="52"/>
      <c r="U37" s="52">
        <v>74040</v>
      </c>
      <c r="V37" s="52"/>
      <c r="W37" s="290">
        <v>114499</v>
      </c>
      <c r="X37" s="290"/>
      <c r="Y37" s="290">
        <v>2040</v>
      </c>
      <c r="Z37" s="290">
        <v>30949.57</v>
      </c>
      <c r="AA37" s="290">
        <v>14783</v>
      </c>
      <c r="AB37" s="290"/>
      <c r="AC37" s="290"/>
      <c r="AD37" s="62"/>
      <c r="AE37" s="62"/>
      <c r="AF37" s="62"/>
      <c r="AG37" s="62"/>
    </row>
    <row r="38" spans="1:33" x14ac:dyDescent="0.2">
      <c r="A38" s="62" t="s">
        <v>2241</v>
      </c>
      <c r="B38" s="288">
        <v>124163.12</v>
      </c>
      <c r="C38" s="288">
        <v>0</v>
      </c>
      <c r="D38" s="288">
        <v>74522.75</v>
      </c>
      <c r="E38" s="62">
        <v>3</v>
      </c>
      <c r="F38" s="62">
        <v>-28646.81</v>
      </c>
      <c r="G38" s="62"/>
      <c r="H38" s="62"/>
      <c r="J38" s="289">
        <v>56550</v>
      </c>
      <c r="L38" s="289">
        <v>95.86</v>
      </c>
      <c r="M38" s="289"/>
      <c r="N38" s="62"/>
      <c r="O38" s="62"/>
      <c r="P38" s="62"/>
      <c r="Q38" s="62">
        <v>1153430.04</v>
      </c>
      <c r="R38" s="52">
        <v>56836.05</v>
      </c>
      <c r="S38" s="52"/>
      <c r="T38" s="52"/>
      <c r="U38" s="52">
        <v>86660</v>
      </c>
      <c r="V38" s="52"/>
      <c r="W38" s="290">
        <v>104210</v>
      </c>
      <c r="X38" s="290"/>
      <c r="Y38" s="290"/>
      <c r="Z38" s="290">
        <v>35958.120000000003</v>
      </c>
      <c r="AA38" s="290">
        <v>7715.04</v>
      </c>
      <c r="AB38" s="290"/>
      <c r="AC38" s="290"/>
      <c r="AD38" s="62"/>
      <c r="AE38" s="62"/>
      <c r="AF38" s="62"/>
      <c r="AG38" s="62"/>
    </row>
    <row r="39" spans="1:33" x14ac:dyDescent="0.2">
      <c r="A39" s="62" t="s">
        <v>2242</v>
      </c>
      <c r="B39" s="288">
        <v>165579.79</v>
      </c>
      <c r="C39" s="288">
        <v>0</v>
      </c>
      <c r="D39" s="288">
        <v>164327.04999999999</v>
      </c>
      <c r="E39" s="62">
        <v>-381491.35</v>
      </c>
      <c r="F39" s="62">
        <v>129664.76</v>
      </c>
      <c r="G39" s="62"/>
      <c r="H39" s="62"/>
      <c r="J39" s="289">
        <v>227075</v>
      </c>
      <c r="M39" s="289"/>
      <c r="N39" s="62"/>
      <c r="O39" s="62">
        <v>-2304521.69</v>
      </c>
      <c r="P39" s="62">
        <v>-291259</v>
      </c>
      <c r="Q39" s="62">
        <v>2737074.7</v>
      </c>
      <c r="R39" s="52">
        <v>68073.27</v>
      </c>
      <c r="S39" s="52"/>
      <c r="T39" s="52"/>
      <c r="U39" s="52">
        <v>87560</v>
      </c>
      <c r="V39" s="52"/>
      <c r="W39" s="290">
        <v>96720</v>
      </c>
      <c r="X39" s="290"/>
      <c r="Y39" s="290"/>
      <c r="Z39" s="290">
        <v>28105.58</v>
      </c>
      <c r="AA39" s="290">
        <v>9702.8700000000008</v>
      </c>
      <c r="AB39" s="290"/>
      <c r="AC39" s="290"/>
      <c r="AD39" s="62"/>
      <c r="AE39" s="62"/>
      <c r="AF39" s="62"/>
      <c r="AG39" s="62"/>
    </row>
    <row r="40" spans="1:33" x14ac:dyDescent="0.2">
      <c r="A40" s="62" t="s">
        <v>2243</v>
      </c>
      <c r="B40" s="288">
        <v>443206.66</v>
      </c>
      <c r="C40" s="288">
        <v>0</v>
      </c>
      <c r="D40" s="288">
        <v>125697.3</v>
      </c>
      <c r="E40" s="62">
        <v>184299.73</v>
      </c>
      <c r="F40" s="62">
        <v>150368.95999999999</v>
      </c>
      <c r="G40" s="62"/>
      <c r="H40" s="62"/>
      <c r="J40" s="289">
        <v>6300</v>
      </c>
      <c r="M40" s="289"/>
      <c r="N40" s="62"/>
      <c r="O40" s="62"/>
      <c r="P40" s="62"/>
      <c r="Q40" s="62">
        <v>1656318.18</v>
      </c>
      <c r="R40" s="52">
        <v>65065.63</v>
      </c>
      <c r="S40" s="52">
        <v>0</v>
      </c>
      <c r="T40" s="52">
        <v>1007.4</v>
      </c>
      <c r="U40" s="52">
        <v>102820</v>
      </c>
      <c r="V40" s="52"/>
      <c r="W40" s="290">
        <v>112030</v>
      </c>
      <c r="X40" s="290"/>
      <c r="Y40" s="290"/>
      <c r="Z40" s="290">
        <v>20822.53</v>
      </c>
      <c r="AA40" s="290">
        <v>11276.15</v>
      </c>
      <c r="AB40" s="290"/>
      <c r="AC40" s="290"/>
      <c r="AD40" s="62"/>
      <c r="AE40" s="62"/>
      <c r="AF40" s="62"/>
      <c r="AG40" s="62"/>
    </row>
    <row r="41" spans="1:33" x14ac:dyDescent="0.2">
      <c r="A41" s="62" t="s">
        <v>2244</v>
      </c>
      <c r="B41" s="288">
        <v>105256.32000000001</v>
      </c>
      <c r="C41" s="288">
        <v>0</v>
      </c>
      <c r="D41" s="288">
        <v>111892.88</v>
      </c>
      <c r="E41" s="62">
        <v>132490.96</v>
      </c>
      <c r="F41" s="62">
        <v>-26777.05</v>
      </c>
      <c r="G41" s="62"/>
      <c r="H41" s="62"/>
      <c r="J41" s="289">
        <v>577325</v>
      </c>
      <c r="L41" s="289">
        <v>166.35</v>
      </c>
      <c r="M41" s="289"/>
      <c r="N41" s="62"/>
      <c r="O41" s="62"/>
      <c r="P41" s="62">
        <v>3744.1</v>
      </c>
      <c r="Q41" s="62">
        <v>1118559.83</v>
      </c>
      <c r="R41" s="52">
        <v>142339.44</v>
      </c>
      <c r="S41" s="52">
        <v>0</v>
      </c>
      <c r="T41" s="52"/>
      <c r="U41" s="52">
        <v>132640</v>
      </c>
      <c r="V41" s="52"/>
      <c r="W41" s="290">
        <v>136891</v>
      </c>
      <c r="X41" s="290"/>
      <c r="Y41" s="290"/>
      <c r="Z41" s="290">
        <v>27799.35</v>
      </c>
      <c r="AA41" s="290">
        <v>10112.49</v>
      </c>
      <c r="AB41" s="290"/>
      <c r="AC41" s="290"/>
      <c r="AD41" s="62"/>
      <c r="AE41" s="62"/>
      <c r="AF41" s="62"/>
      <c r="AG41" s="62"/>
    </row>
    <row r="42" spans="1:33" x14ac:dyDescent="0.2">
      <c r="A42" s="62" t="s">
        <v>2245</v>
      </c>
      <c r="B42" s="288">
        <v>116739.95</v>
      </c>
      <c r="C42" s="288">
        <v>0</v>
      </c>
      <c r="D42" s="288">
        <v>811134.28</v>
      </c>
      <c r="E42" s="62">
        <v>-652040.18000000005</v>
      </c>
      <c r="F42" s="62">
        <v>-97631.34</v>
      </c>
      <c r="G42" s="62"/>
      <c r="H42" s="62"/>
      <c r="I42" s="289">
        <v>150000</v>
      </c>
      <c r="J42" s="289">
        <v>41140</v>
      </c>
      <c r="M42" s="289"/>
      <c r="N42" s="62"/>
      <c r="O42" s="62"/>
      <c r="P42" s="62"/>
      <c r="Q42" s="62">
        <v>1381244.13</v>
      </c>
      <c r="R42" s="52">
        <v>164219.42000000001</v>
      </c>
      <c r="S42" s="52">
        <v>0</v>
      </c>
      <c r="T42" s="52">
        <v>119.72</v>
      </c>
      <c r="U42" s="52">
        <v>120480</v>
      </c>
      <c r="V42" s="52"/>
      <c r="W42" s="290">
        <v>138490</v>
      </c>
      <c r="X42" s="290"/>
      <c r="Y42" s="290">
        <v>0</v>
      </c>
      <c r="Z42" s="290">
        <v>33826.94</v>
      </c>
      <c r="AA42" s="290">
        <v>4972.66</v>
      </c>
      <c r="AB42" s="290"/>
      <c r="AC42" s="290"/>
      <c r="AD42" s="62"/>
      <c r="AE42" s="62"/>
      <c r="AF42" s="62"/>
      <c r="AG42" s="62"/>
    </row>
    <row r="43" spans="1:33" x14ac:dyDescent="0.2">
      <c r="A43" s="62" t="s">
        <v>2246</v>
      </c>
      <c r="B43" s="288">
        <v>130564.15</v>
      </c>
      <c r="C43" s="288">
        <v>0</v>
      </c>
      <c r="D43" s="288">
        <v>860381.74</v>
      </c>
      <c r="E43" s="62">
        <v>300176.26</v>
      </c>
      <c r="F43" s="62">
        <v>-102439.26</v>
      </c>
      <c r="G43" s="62"/>
      <c r="H43" s="62"/>
      <c r="J43" s="289">
        <v>144138</v>
      </c>
      <c r="L43" s="289">
        <v>400</v>
      </c>
      <c r="M43" s="289"/>
      <c r="N43" s="62"/>
      <c r="O43" s="62"/>
      <c r="P43" s="62"/>
      <c r="Q43" s="62">
        <v>1240631.49</v>
      </c>
      <c r="R43" s="52">
        <v>71909.240000000005</v>
      </c>
      <c r="S43" s="52"/>
      <c r="T43" s="52"/>
      <c r="U43" s="52">
        <v>122590</v>
      </c>
      <c r="V43" s="52"/>
      <c r="W43" s="290">
        <v>158930</v>
      </c>
      <c r="X43" s="290"/>
      <c r="Y43" s="290"/>
      <c r="Z43" s="290">
        <v>28394.36</v>
      </c>
      <c r="AA43" s="290">
        <v>18820.5</v>
      </c>
      <c r="AB43" s="290"/>
      <c r="AC43" s="290"/>
      <c r="AD43" s="62"/>
      <c r="AE43" s="62"/>
      <c r="AF43" s="62"/>
      <c r="AG43" s="62"/>
    </row>
    <row r="44" spans="1:33" x14ac:dyDescent="0.2">
      <c r="A44" s="62" t="s">
        <v>2247</v>
      </c>
      <c r="B44" s="288">
        <v>226406.87</v>
      </c>
      <c r="C44" s="288">
        <v>100000</v>
      </c>
      <c r="D44" s="288">
        <v>492119.43</v>
      </c>
      <c r="E44" s="62">
        <v>28713.48</v>
      </c>
      <c r="F44" s="62">
        <v>61643.47</v>
      </c>
      <c r="G44" s="62"/>
      <c r="H44" s="62"/>
      <c r="I44" s="289">
        <v>100000</v>
      </c>
      <c r="J44" s="289">
        <v>276150</v>
      </c>
      <c r="L44" s="289">
        <v>-373.83</v>
      </c>
      <c r="M44" s="289"/>
      <c r="N44" s="62"/>
      <c r="O44" s="62"/>
      <c r="P44" s="62">
        <v>-740039.27</v>
      </c>
      <c r="Q44" s="62">
        <v>2770050.54</v>
      </c>
      <c r="R44" s="52">
        <v>50866.65</v>
      </c>
      <c r="S44" s="52"/>
      <c r="T44" s="52"/>
      <c r="U44" s="52"/>
      <c r="V44" s="52"/>
      <c r="W44" s="290">
        <v>16200</v>
      </c>
      <c r="X44" s="290"/>
      <c r="Y44" s="290"/>
      <c r="Z44" s="290">
        <v>22912.58</v>
      </c>
      <c r="AA44" s="290">
        <v>3197.67</v>
      </c>
      <c r="AB44" s="290"/>
      <c r="AC44" s="290"/>
      <c r="AD44" s="62"/>
      <c r="AE44" s="62"/>
      <c r="AF44" s="62"/>
      <c r="AG44" s="62"/>
    </row>
    <row r="45" spans="1:33" x14ac:dyDescent="0.2">
      <c r="A45" s="62" t="s">
        <v>2248</v>
      </c>
      <c r="B45" s="288">
        <v>338221.56</v>
      </c>
      <c r="C45" s="288">
        <v>3560</v>
      </c>
      <c r="D45" s="288">
        <v>35264.300000000003</v>
      </c>
      <c r="E45" s="62">
        <v>45097.31</v>
      </c>
      <c r="F45" s="62">
        <v>208231.3</v>
      </c>
      <c r="G45" s="62"/>
      <c r="H45" s="62"/>
      <c r="J45" s="289">
        <v>8540</v>
      </c>
      <c r="L45" s="289">
        <v>648.36</v>
      </c>
      <c r="M45" s="289"/>
      <c r="N45" s="62"/>
      <c r="O45" s="62">
        <v>16660.38</v>
      </c>
      <c r="P45" s="62">
        <v>136627.70000000001</v>
      </c>
      <c r="Q45" s="62">
        <v>2356118.79</v>
      </c>
      <c r="R45" s="52">
        <v>59046.69</v>
      </c>
      <c r="S45" s="52">
        <v>0</v>
      </c>
      <c r="T45" s="52">
        <v>0</v>
      </c>
      <c r="U45" s="52">
        <v>120220</v>
      </c>
      <c r="V45" s="52"/>
      <c r="W45" s="290">
        <v>129720</v>
      </c>
      <c r="X45" s="290"/>
      <c r="Y45" s="290"/>
      <c r="Z45" s="290">
        <v>22550.02</v>
      </c>
      <c r="AA45" s="290">
        <v>2636.79</v>
      </c>
      <c r="AB45" s="290"/>
      <c r="AC45" s="290"/>
      <c r="AD45" s="62"/>
      <c r="AE45" s="62"/>
      <c r="AF45" s="62"/>
      <c r="AG45" s="62"/>
    </row>
    <row r="46" spans="1:33" x14ac:dyDescent="0.2">
      <c r="A46" s="62" t="s">
        <v>2249</v>
      </c>
      <c r="B46" s="288">
        <v>119109.31</v>
      </c>
      <c r="C46" s="288">
        <v>4200</v>
      </c>
      <c r="D46" s="288">
        <v>142799.43</v>
      </c>
      <c r="E46" s="62">
        <v>202979.19</v>
      </c>
      <c r="F46" s="62">
        <v>234950.62</v>
      </c>
      <c r="G46" s="62"/>
      <c r="H46" s="62"/>
      <c r="J46" s="289">
        <v>77580</v>
      </c>
      <c r="K46" s="289">
        <v>2759</v>
      </c>
      <c r="L46" s="289">
        <v>350</v>
      </c>
      <c r="M46" s="289"/>
      <c r="N46" s="62"/>
      <c r="O46" s="62">
        <v>-341908.85</v>
      </c>
      <c r="P46" s="62">
        <v>105525.12</v>
      </c>
      <c r="Q46" s="62">
        <v>1990390.15</v>
      </c>
      <c r="R46" s="52">
        <v>61635.23</v>
      </c>
      <c r="S46" s="52"/>
      <c r="T46" s="52"/>
      <c r="U46" s="52">
        <v>84970</v>
      </c>
      <c r="V46" s="52"/>
      <c r="W46" s="290">
        <v>96120</v>
      </c>
      <c r="X46" s="290"/>
      <c r="Y46" s="290"/>
      <c r="Z46" s="290">
        <v>37262.28</v>
      </c>
      <c r="AA46" s="290">
        <v>12583.08</v>
      </c>
      <c r="AB46" s="290"/>
      <c r="AC46" s="290"/>
      <c r="AD46" s="62"/>
      <c r="AE46" s="62"/>
      <c r="AF46" s="62"/>
      <c r="AG46" s="62"/>
    </row>
    <row r="47" spans="1:33" x14ac:dyDescent="0.2">
      <c r="A47" s="62" t="s">
        <v>2250</v>
      </c>
      <c r="B47" s="288">
        <v>131556.15</v>
      </c>
      <c r="C47" s="288">
        <v>0</v>
      </c>
      <c r="D47" s="288">
        <v>16425.669999999998</v>
      </c>
      <c r="E47" s="62">
        <v>275449.49</v>
      </c>
      <c r="F47" s="62">
        <v>20453.53</v>
      </c>
      <c r="G47" s="62"/>
      <c r="H47" s="62"/>
      <c r="I47" s="289">
        <v>100000</v>
      </c>
      <c r="J47" s="289">
        <v>57330</v>
      </c>
      <c r="L47" s="289">
        <v>264.7</v>
      </c>
      <c r="M47" s="289"/>
      <c r="N47" s="62"/>
      <c r="O47" s="62"/>
      <c r="P47" s="62"/>
      <c r="Q47" s="62">
        <v>498635.02</v>
      </c>
      <c r="R47" s="52">
        <v>63875.519999999997</v>
      </c>
      <c r="S47" s="52"/>
      <c r="T47" s="52"/>
      <c r="U47" s="52">
        <v>89920</v>
      </c>
      <c r="V47" s="52"/>
      <c r="W47" s="290">
        <v>98140</v>
      </c>
      <c r="X47" s="290"/>
      <c r="Y47" s="290"/>
      <c r="Z47" s="290">
        <v>22010.63</v>
      </c>
      <c r="AA47" s="290">
        <v>3722.89</v>
      </c>
      <c r="AB47" s="290"/>
      <c r="AC47" s="290"/>
      <c r="AD47" s="62"/>
      <c r="AE47" s="62"/>
      <c r="AF47" s="62"/>
      <c r="AG47" s="62"/>
    </row>
    <row r="48" spans="1:33" x14ac:dyDescent="0.2">
      <c r="A48" s="62" t="s">
        <v>2251</v>
      </c>
      <c r="B48" s="288">
        <v>83196.210000000006</v>
      </c>
      <c r="C48" s="288">
        <v>0</v>
      </c>
      <c r="D48" s="288">
        <v>208599.02</v>
      </c>
      <c r="E48" s="62">
        <v>3</v>
      </c>
      <c r="F48" s="62">
        <v>41279.86</v>
      </c>
      <c r="G48" s="62"/>
      <c r="H48" s="62"/>
      <c r="J48" s="289">
        <v>65338</v>
      </c>
      <c r="M48" s="289"/>
      <c r="N48" s="62"/>
      <c r="O48" s="62">
        <v>-11452.2</v>
      </c>
      <c r="P48" s="62"/>
      <c r="Q48" s="62">
        <v>452082.82</v>
      </c>
      <c r="R48" s="52">
        <v>85049.89</v>
      </c>
      <c r="S48" s="52"/>
      <c r="T48" s="52"/>
      <c r="U48" s="52">
        <v>62130</v>
      </c>
      <c r="V48" s="52"/>
      <c r="W48" s="290">
        <v>79470</v>
      </c>
      <c r="X48" s="290"/>
      <c r="Y48" s="290"/>
      <c r="Z48" s="290">
        <v>61367.94</v>
      </c>
      <c r="AA48" s="290">
        <v>2139.04</v>
      </c>
      <c r="AB48" s="290"/>
      <c r="AC48" s="290"/>
      <c r="AD48" s="62"/>
      <c r="AE48" s="62"/>
      <c r="AF48" s="62"/>
      <c r="AG48" s="62"/>
    </row>
    <row r="49" spans="1:33" x14ac:dyDescent="0.2">
      <c r="A49" s="62" t="s">
        <v>2252</v>
      </c>
      <c r="B49" s="288">
        <v>325379.61</v>
      </c>
      <c r="C49" s="288">
        <v>0</v>
      </c>
      <c r="D49" s="288">
        <v>48061.1</v>
      </c>
      <c r="E49" s="62">
        <v>2671601.0299999998</v>
      </c>
      <c r="F49" s="62">
        <v>167126.68</v>
      </c>
      <c r="G49" s="62"/>
      <c r="H49" s="62"/>
      <c r="J49" s="289">
        <v>123780</v>
      </c>
      <c r="M49" s="289"/>
      <c r="N49" s="62"/>
      <c r="O49" s="62"/>
      <c r="P49" s="62"/>
      <c r="Q49" s="62">
        <v>5378772.1500000004</v>
      </c>
      <c r="R49" s="52">
        <v>56993.4</v>
      </c>
      <c r="S49" s="52"/>
      <c r="T49" s="52"/>
      <c r="U49" s="52">
        <v>90880</v>
      </c>
      <c r="V49" s="52"/>
      <c r="W49" s="290">
        <v>99690</v>
      </c>
      <c r="X49" s="290"/>
      <c r="Y49" s="290"/>
      <c r="Z49" s="290">
        <v>29439.23</v>
      </c>
      <c r="AA49" s="290">
        <v>18156.03</v>
      </c>
      <c r="AB49" s="290"/>
      <c r="AC49" s="290"/>
      <c r="AD49" s="62"/>
      <c r="AE49" s="62"/>
      <c r="AF49" s="62"/>
      <c r="AG49" s="62"/>
    </row>
    <row r="50" spans="1:33" x14ac:dyDescent="0.2">
      <c r="A50" s="62" t="s">
        <v>2253</v>
      </c>
      <c r="B50" s="288">
        <v>210747.87</v>
      </c>
      <c r="C50" s="288">
        <v>0</v>
      </c>
      <c r="D50" s="288">
        <v>683128.89</v>
      </c>
      <c r="E50" s="62">
        <v>-139504.95999999999</v>
      </c>
      <c r="F50" s="62">
        <v>-188955.47</v>
      </c>
      <c r="G50" s="62"/>
      <c r="H50" s="62"/>
      <c r="J50" s="289">
        <v>106390</v>
      </c>
      <c r="M50" s="289"/>
      <c r="N50" s="62">
        <v>4586</v>
      </c>
      <c r="O50" s="62"/>
      <c r="P50" s="62"/>
      <c r="Q50" s="62">
        <v>1780248.13</v>
      </c>
      <c r="R50" s="52">
        <v>83199.289999999994</v>
      </c>
      <c r="S50" s="52"/>
      <c r="T50" s="52"/>
      <c r="U50" s="52">
        <v>106660</v>
      </c>
      <c r="V50" s="52"/>
      <c r="W50" s="290">
        <v>124330</v>
      </c>
      <c r="X50" s="290"/>
      <c r="Y50" s="290"/>
      <c r="Z50" s="290">
        <v>32185.49</v>
      </c>
      <c r="AA50" s="290">
        <v>14574.48</v>
      </c>
      <c r="AB50" s="290"/>
      <c r="AC50" s="290"/>
      <c r="AD50" s="62"/>
      <c r="AE50" s="62"/>
      <c r="AF50" s="62"/>
      <c r="AG50" s="62"/>
    </row>
    <row r="51" spans="1:33" x14ac:dyDescent="0.2">
      <c r="A51" s="62" t="s">
        <v>2254</v>
      </c>
      <c r="B51" s="288">
        <v>322315.55</v>
      </c>
      <c r="C51" s="288">
        <v>60000</v>
      </c>
      <c r="D51" s="288">
        <v>373551.89</v>
      </c>
      <c r="E51" s="62">
        <v>846856.72</v>
      </c>
      <c r="F51" s="62">
        <v>276907.14</v>
      </c>
      <c r="G51" s="62"/>
      <c r="H51" s="62"/>
      <c r="L51" s="289">
        <v>380</v>
      </c>
      <c r="M51" s="289"/>
      <c r="N51" s="62"/>
      <c r="O51" s="62"/>
      <c r="P51" s="62">
        <v>197487.27</v>
      </c>
      <c r="Q51" s="62">
        <v>2690789.95</v>
      </c>
      <c r="R51" s="52">
        <v>67263.33</v>
      </c>
      <c r="S51" s="52"/>
      <c r="T51" s="52"/>
      <c r="U51" s="52">
        <v>91340</v>
      </c>
      <c r="V51" s="52"/>
      <c r="W51" s="290">
        <v>142080</v>
      </c>
      <c r="X51" s="290"/>
      <c r="Y51" s="290"/>
      <c r="Z51" s="290">
        <v>16937.84</v>
      </c>
      <c r="AA51" s="290">
        <v>5</v>
      </c>
      <c r="AB51" s="290"/>
      <c r="AC51" s="290"/>
      <c r="AD51" s="62"/>
      <c r="AE51" s="62"/>
      <c r="AF51" s="62"/>
      <c r="AG51" s="62"/>
    </row>
    <row r="52" spans="1:33" x14ac:dyDescent="0.2">
      <c r="A52" s="62" t="s">
        <v>2255</v>
      </c>
      <c r="B52" s="288">
        <v>378928.76</v>
      </c>
      <c r="C52" s="288">
        <v>0</v>
      </c>
      <c r="D52" s="288">
        <v>45329.3</v>
      </c>
      <c r="E52" s="62">
        <v>498975.35</v>
      </c>
      <c r="F52" s="62">
        <v>-23627.759999999998</v>
      </c>
      <c r="G52" s="62"/>
      <c r="H52" s="62"/>
      <c r="L52" s="289">
        <v>1981</v>
      </c>
      <c r="M52" s="289"/>
      <c r="N52" s="62"/>
      <c r="O52" s="62"/>
      <c r="P52" s="62">
        <v>36376.46</v>
      </c>
      <c r="Q52" s="62">
        <v>2057308.95</v>
      </c>
      <c r="R52" s="52">
        <v>56437.68</v>
      </c>
      <c r="S52" s="52"/>
      <c r="T52" s="52"/>
      <c r="U52" s="52"/>
      <c r="V52" s="52"/>
      <c r="W52" s="290">
        <v>7476</v>
      </c>
      <c r="X52" s="290"/>
      <c r="Y52" s="290"/>
      <c r="Z52" s="290">
        <v>30833.07</v>
      </c>
      <c r="AA52" s="290">
        <v>8428.7199999999993</v>
      </c>
      <c r="AB52" s="290"/>
      <c r="AC52" s="290"/>
      <c r="AD52" s="62"/>
      <c r="AE52" s="62"/>
      <c r="AF52" s="62"/>
      <c r="AG52" s="62"/>
    </row>
    <row r="53" spans="1:33" x14ac:dyDescent="0.2">
      <c r="A53" s="62" t="s">
        <v>2256</v>
      </c>
      <c r="B53" s="288">
        <v>92156.9</v>
      </c>
      <c r="C53" s="288">
        <v>0</v>
      </c>
      <c r="D53" s="288">
        <v>145443.76</v>
      </c>
      <c r="E53" s="62">
        <v>122420.54</v>
      </c>
      <c r="F53" s="62">
        <v>185730.78</v>
      </c>
      <c r="G53" s="62"/>
      <c r="H53" s="62"/>
      <c r="L53" s="289">
        <v>14.39</v>
      </c>
      <c r="M53" s="289"/>
      <c r="N53" s="62"/>
      <c r="O53" s="62"/>
      <c r="P53" s="62"/>
      <c r="Q53" s="62">
        <v>1988049.06</v>
      </c>
      <c r="R53" s="52">
        <v>69121.240000000005</v>
      </c>
      <c r="S53" s="52"/>
      <c r="T53" s="52"/>
      <c r="U53" s="52">
        <v>92970</v>
      </c>
      <c r="V53" s="52">
        <v>0</v>
      </c>
      <c r="W53" s="290">
        <v>110050</v>
      </c>
      <c r="X53" s="290"/>
      <c r="Y53" s="290"/>
      <c r="Z53" s="290">
        <v>82790.03</v>
      </c>
      <c r="AA53" s="290">
        <v>3107.95</v>
      </c>
      <c r="AB53" s="290"/>
      <c r="AC53" s="290"/>
      <c r="AD53" s="62"/>
      <c r="AE53" s="62"/>
      <c r="AF53" s="62"/>
      <c r="AG53" s="62"/>
    </row>
    <row r="54" spans="1:33" x14ac:dyDescent="0.2">
      <c r="A54" s="62" t="s">
        <v>2257</v>
      </c>
      <c r="B54" s="288">
        <v>115831.77</v>
      </c>
      <c r="C54" s="288">
        <v>0</v>
      </c>
      <c r="D54" s="288">
        <v>113072.66</v>
      </c>
      <c r="E54" s="62">
        <v>6386.07</v>
      </c>
      <c r="F54" s="62">
        <v>178219.64</v>
      </c>
      <c r="G54" s="62"/>
      <c r="H54" s="62"/>
      <c r="J54" s="289">
        <v>170045</v>
      </c>
      <c r="L54" s="289">
        <v>830</v>
      </c>
      <c r="M54" s="289"/>
      <c r="N54" s="62"/>
      <c r="O54" s="62">
        <v>249356.91</v>
      </c>
      <c r="P54" s="62">
        <v>-509277.18</v>
      </c>
      <c r="Q54" s="62">
        <v>1911374.52</v>
      </c>
      <c r="R54" s="52">
        <v>126468.65</v>
      </c>
      <c r="S54" s="52"/>
      <c r="T54" s="52"/>
      <c r="U54" s="52">
        <v>81590</v>
      </c>
      <c r="V54" s="52"/>
      <c r="W54" s="290">
        <v>99650</v>
      </c>
      <c r="X54" s="290"/>
      <c r="Y54" s="290"/>
      <c r="Z54" s="290">
        <v>14601.96</v>
      </c>
      <c r="AA54" s="290">
        <v>5192.1899999999996</v>
      </c>
      <c r="AB54" s="290"/>
      <c r="AC54" s="290"/>
      <c r="AD54" s="62"/>
      <c r="AE54" s="62"/>
      <c r="AF54" s="62"/>
      <c r="AG54" s="62"/>
    </row>
    <row r="55" spans="1:33" x14ac:dyDescent="0.2">
      <c r="A55" s="62" t="s">
        <v>2258</v>
      </c>
      <c r="B55" s="288">
        <v>249798.87</v>
      </c>
      <c r="C55" s="288">
        <v>32361.46</v>
      </c>
      <c r="D55" s="288">
        <v>22312.81</v>
      </c>
      <c r="E55" s="62">
        <v>117346.7</v>
      </c>
      <c r="F55" s="62">
        <v>93001.78</v>
      </c>
      <c r="G55" s="62"/>
      <c r="H55" s="62"/>
      <c r="J55" s="289">
        <v>33830</v>
      </c>
      <c r="L55" s="289">
        <v>0</v>
      </c>
      <c r="M55" s="289"/>
      <c r="N55" s="62"/>
      <c r="O55" s="62"/>
      <c r="P55" s="62"/>
      <c r="Q55" s="62">
        <v>1946410.43</v>
      </c>
      <c r="R55" s="52">
        <v>27628.18</v>
      </c>
      <c r="S55" s="52"/>
      <c r="T55" s="52"/>
      <c r="U55" s="52">
        <v>143293.5</v>
      </c>
      <c r="V55" s="52">
        <v>14200</v>
      </c>
      <c r="W55" s="290">
        <v>164398.5</v>
      </c>
      <c r="X55" s="290"/>
      <c r="Y55" s="290"/>
      <c r="Z55" s="290">
        <v>37417.5</v>
      </c>
      <c r="AA55" s="290">
        <v>5373.72</v>
      </c>
      <c r="AB55" s="290"/>
      <c r="AC55" s="290"/>
      <c r="AD55" s="62"/>
      <c r="AE55" s="62"/>
      <c r="AF55" s="62"/>
      <c r="AG55" s="62"/>
    </row>
    <row r="56" spans="1:33" x14ac:dyDescent="0.2">
      <c r="A56" s="62" t="s">
        <v>2259</v>
      </c>
      <c r="B56" s="288">
        <v>158677.78</v>
      </c>
      <c r="C56" s="288">
        <v>6365</v>
      </c>
      <c r="D56" s="288">
        <v>21973.279999999999</v>
      </c>
      <c r="E56" s="62">
        <v>538605.22</v>
      </c>
      <c r="F56" s="62">
        <v>170709.98</v>
      </c>
      <c r="G56" s="62"/>
      <c r="H56" s="62"/>
      <c r="J56" s="289">
        <v>20925</v>
      </c>
      <c r="M56" s="289"/>
      <c r="N56" s="62"/>
      <c r="O56" s="62"/>
      <c r="P56" s="62"/>
      <c r="Q56" s="62">
        <v>1372237.86</v>
      </c>
      <c r="R56" s="52">
        <v>12019.04</v>
      </c>
      <c r="S56" s="52"/>
      <c r="T56" s="52"/>
      <c r="U56" s="52">
        <v>43733.8</v>
      </c>
      <c r="V56" s="52">
        <v>8700</v>
      </c>
      <c r="W56" s="290">
        <v>52433.8</v>
      </c>
      <c r="X56" s="290"/>
      <c r="Y56" s="290"/>
      <c r="Z56" s="290">
        <v>25507.07</v>
      </c>
      <c r="AA56" s="290">
        <v>18144.240000000002</v>
      </c>
      <c r="AB56" s="290"/>
      <c r="AC56" s="290"/>
      <c r="AD56" s="62"/>
      <c r="AE56" s="62"/>
      <c r="AF56" s="62"/>
      <c r="AG56" s="62"/>
    </row>
    <row r="57" spans="1:33" x14ac:dyDescent="0.2">
      <c r="A57" s="62" t="s">
        <v>2260</v>
      </c>
      <c r="B57" s="288">
        <v>316130.90999999997</v>
      </c>
      <c r="C57" s="288">
        <v>472.5</v>
      </c>
      <c r="D57" s="288">
        <v>17163.23</v>
      </c>
      <c r="E57" s="62">
        <v>23401.42</v>
      </c>
      <c r="F57" s="62">
        <v>50729.53</v>
      </c>
      <c r="G57" s="62"/>
      <c r="H57" s="62"/>
      <c r="I57" s="289">
        <v>3000</v>
      </c>
      <c r="J57" s="289">
        <v>26130</v>
      </c>
      <c r="L57" s="289">
        <v>28.04</v>
      </c>
      <c r="M57" s="289"/>
      <c r="N57" s="62"/>
      <c r="O57" s="62"/>
      <c r="P57" s="62"/>
      <c r="Q57" s="62">
        <v>1028783.07</v>
      </c>
      <c r="R57" s="52">
        <v>11499.7</v>
      </c>
      <c r="S57" s="52"/>
      <c r="T57" s="52"/>
      <c r="U57" s="52">
        <v>46526.9</v>
      </c>
      <c r="V57" s="52">
        <v>7000</v>
      </c>
      <c r="W57" s="290">
        <v>60431.9</v>
      </c>
      <c r="X57" s="290"/>
      <c r="Y57" s="290"/>
      <c r="Z57" s="290">
        <v>30534.75</v>
      </c>
      <c r="AA57" s="290">
        <v>4479.9399999999996</v>
      </c>
      <c r="AB57" s="290"/>
      <c r="AC57" s="290"/>
      <c r="AD57" s="62"/>
      <c r="AE57" s="62"/>
      <c r="AF57" s="62"/>
      <c r="AG57" s="62"/>
    </row>
    <row r="58" spans="1:33" x14ac:dyDescent="0.2">
      <c r="A58" s="62" t="s">
        <v>2261</v>
      </c>
      <c r="B58" s="288">
        <v>494742.06</v>
      </c>
      <c r="C58" s="288">
        <v>9403.5400000000009</v>
      </c>
      <c r="D58" s="288">
        <v>47160.73</v>
      </c>
      <c r="E58" s="62">
        <v>76734.13</v>
      </c>
      <c r="F58" s="62">
        <v>73917.919999999998</v>
      </c>
      <c r="G58" s="62"/>
      <c r="H58" s="62"/>
      <c r="I58" s="289">
        <v>2000</v>
      </c>
      <c r="J58" s="289">
        <v>32201.86</v>
      </c>
      <c r="L58" s="289">
        <v>18.690000000000001</v>
      </c>
      <c r="M58" s="289"/>
      <c r="N58" s="62"/>
      <c r="O58" s="62"/>
      <c r="P58" s="62"/>
      <c r="Q58" s="62">
        <v>566631.65</v>
      </c>
      <c r="R58" s="52">
        <v>42512.43</v>
      </c>
      <c r="S58" s="52"/>
      <c r="T58" s="52"/>
      <c r="U58" s="52">
        <v>89050.5</v>
      </c>
      <c r="V58" s="52">
        <v>10200</v>
      </c>
      <c r="W58" s="290">
        <v>106155.5</v>
      </c>
      <c r="X58" s="290"/>
      <c r="Y58" s="290"/>
      <c r="Z58" s="290">
        <v>30470.17</v>
      </c>
      <c r="AA58" s="290">
        <v>3061.01</v>
      </c>
      <c r="AB58" s="290"/>
      <c r="AC58" s="290"/>
      <c r="AD58" s="62"/>
      <c r="AE58" s="62"/>
      <c r="AF58" s="62"/>
      <c r="AG58" s="62"/>
    </row>
    <row r="59" spans="1:33" x14ac:dyDescent="0.2">
      <c r="A59" s="287" t="s">
        <v>2262</v>
      </c>
      <c r="B59" s="288">
        <v>69721.509999999995</v>
      </c>
      <c r="C59" s="288">
        <v>13584.86</v>
      </c>
      <c r="D59" s="288">
        <v>16641.14</v>
      </c>
      <c r="E59" s="62">
        <v>279287.28000000003</v>
      </c>
      <c r="F59" s="62">
        <v>36334.42</v>
      </c>
      <c r="G59" s="62"/>
      <c r="H59" s="62"/>
      <c r="J59" s="289">
        <v>37040</v>
      </c>
      <c r="M59" s="289"/>
      <c r="N59" s="62"/>
      <c r="O59" s="62"/>
      <c r="P59" s="62">
        <v>-32897.97</v>
      </c>
      <c r="Q59" s="62">
        <v>1787234.17</v>
      </c>
      <c r="R59" s="52">
        <v>2708.55</v>
      </c>
      <c r="S59" s="52"/>
      <c r="T59" s="52"/>
      <c r="U59" s="52">
        <v>48993</v>
      </c>
      <c r="V59" s="52">
        <v>10200</v>
      </c>
      <c r="W59" s="290">
        <v>66783</v>
      </c>
      <c r="X59" s="290"/>
      <c r="Y59" s="290"/>
      <c r="Z59" s="290">
        <v>31832.31</v>
      </c>
      <c r="AA59" s="290">
        <v>11122.55</v>
      </c>
      <c r="AB59" s="290"/>
      <c r="AC59" s="290"/>
      <c r="AD59" s="62"/>
      <c r="AE59" s="62"/>
      <c r="AF59" s="62"/>
      <c r="AG59" s="62"/>
    </row>
    <row r="60" spans="1:33" x14ac:dyDescent="0.2">
      <c r="A60" s="287" t="s">
        <v>2263</v>
      </c>
      <c r="B60" s="288">
        <v>70814.009999999995</v>
      </c>
      <c r="C60" s="288">
        <v>2884.1</v>
      </c>
      <c r="D60" s="288">
        <v>102391.67999999999</v>
      </c>
      <c r="E60" s="62">
        <v>2198754.9700000002</v>
      </c>
      <c r="F60" s="62">
        <v>26983.45</v>
      </c>
      <c r="G60" s="62"/>
      <c r="H60" s="62"/>
      <c r="J60" s="289">
        <v>30215</v>
      </c>
      <c r="L60" s="289">
        <v>474.87</v>
      </c>
      <c r="M60" s="289"/>
      <c r="N60" s="62"/>
      <c r="O60" s="62"/>
      <c r="P60" s="62"/>
      <c r="Q60" s="62">
        <v>3909726.18</v>
      </c>
      <c r="R60" s="52">
        <v>19493.84</v>
      </c>
      <c r="S60" s="52"/>
      <c r="T60" s="52"/>
      <c r="U60" s="52">
        <v>101902.5</v>
      </c>
      <c r="V60" s="52">
        <v>10400</v>
      </c>
      <c r="W60" s="290">
        <v>119892.5</v>
      </c>
      <c r="X60" s="290"/>
      <c r="Y60" s="290"/>
      <c r="Z60" s="290">
        <v>31030.12</v>
      </c>
      <c r="AA60" s="290">
        <v>14842.96</v>
      </c>
      <c r="AB60" s="290"/>
      <c r="AC60" s="290"/>
      <c r="AD60" s="62"/>
      <c r="AE60" s="62"/>
      <c r="AF60" s="62"/>
      <c r="AG60" s="62"/>
    </row>
    <row r="61" spans="1:33" x14ac:dyDescent="0.2">
      <c r="A61" s="287" t="s">
        <v>2264</v>
      </c>
      <c r="B61" s="288">
        <v>110680.06</v>
      </c>
      <c r="C61" s="288">
        <v>15544.7</v>
      </c>
      <c r="D61" s="288">
        <v>67550.77</v>
      </c>
      <c r="E61" s="62">
        <v>179165.29</v>
      </c>
      <c r="F61" s="62">
        <v>864076.65</v>
      </c>
      <c r="G61" s="62"/>
      <c r="H61" s="62"/>
      <c r="I61" s="289">
        <v>2000</v>
      </c>
      <c r="J61" s="289">
        <v>16781</v>
      </c>
      <c r="L61" s="289">
        <v>18.690000000000001</v>
      </c>
      <c r="M61" s="289"/>
      <c r="N61" s="62"/>
      <c r="O61" s="62"/>
      <c r="P61" s="62"/>
      <c r="Q61" s="62">
        <v>2469567.41</v>
      </c>
      <c r="R61" s="52">
        <v>28066.62</v>
      </c>
      <c r="S61" s="52"/>
      <c r="T61" s="52">
        <v>463.42</v>
      </c>
      <c r="U61" s="52">
        <v>98569</v>
      </c>
      <c r="V61" s="52">
        <v>12700</v>
      </c>
      <c r="W61" s="290">
        <v>115859</v>
      </c>
      <c r="X61" s="290"/>
      <c r="Y61" s="290"/>
      <c r="Z61" s="290">
        <v>32923.89</v>
      </c>
      <c r="AA61" s="290">
        <v>17258.13</v>
      </c>
      <c r="AB61" s="290"/>
      <c r="AC61" s="290"/>
      <c r="AD61" s="62"/>
      <c r="AE61" s="62"/>
      <c r="AF61" s="62"/>
      <c r="AG61" s="62"/>
    </row>
    <row r="62" spans="1:33" x14ac:dyDescent="0.2">
      <c r="A62" s="62" t="s">
        <v>2349</v>
      </c>
      <c r="B62" s="288">
        <v>209542.73</v>
      </c>
      <c r="C62" s="288">
        <v>3594.35</v>
      </c>
      <c r="D62" s="288">
        <v>57770.82</v>
      </c>
      <c r="E62" s="62">
        <v>368231.96</v>
      </c>
      <c r="F62" s="62">
        <v>205218.23</v>
      </c>
      <c r="G62" s="62"/>
      <c r="H62" s="62"/>
      <c r="I62" s="289">
        <v>3000</v>
      </c>
      <c r="J62" s="289">
        <v>23225</v>
      </c>
      <c r="L62" s="289">
        <v>28.04</v>
      </c>
      <c r="M62" s="289"/>
      <c r="N62" s="62"/>
      <c r="O62" s="62"/>
      <c r="P62" s="62">
        <v>0</v>
      </c>
      <c r="Q62" s="62">
        <v>2114448.44</v>
      </c>
      <c r="R62" s="52">
        <v>550</v>
      </c>
      <c r="S62" s="52"/>
      <c r="T62" s="52">
        <v>597.14</v>
      </c>
      <c r="U62" s="52">
        <v>72979</v>
      </c>
      <c r="V62" s="52">
        <v>10000</v>
      </c>
      <c r="W62" s="290">
        <v>82979</v>
      </c>
      <c r="X62" s="290"/>
      <c r="Y62" s="290"/>
      <c r="Z62" s="290">
        <v>27293.59</v>
      </c>
      <c r="AA62" s="290">
        <v>13567.46</v>
      </c>
      <c r="AB62" s="290"/>
      <c r="AC62" s="290"/>
      <c r="AD62" s="62"/>
      <c r="AE62" s="62"/>
      <c r="AF62" s="62"/>
      <c r="AG62" s="62"/>
    </row>
    <row r="63" spans="1:33" x14ac:dyDescent="0.2">
      <c r="A63" s="62" t="s">
        <v>2352</v>
      </c>
      <c r="B63" s="288">
        <v>88599.92</v>
      </c>
      <c r="C63" s="288">
        <v>0</v>
      </c>
      <c r="D63" s="288">
        <v>38354.51</v>
      </c>
      <c r="E63" s="62">
        <v>1794330.32</v>
      </c>
      <c r="F63" s="62">
        <v>38296.42</v>
      </c>
      <c r="G63" s="62"/>
      <c r="H63" s="62"/>
      <c r="J63" s="289">
        <v>30515</v>
      </c>
      <c r="L63" s="289">
        <v>136.68</v>
      </c>
      <c r="M63" s="289"/>
      <c r="N63" s="62"/>
      <c r="O63" s="62"/>
      <c r="P63" s="62"/>
      <c r="Q63" s="62">
        <v>2791483.6</v>
      </c>
      <c r="R63" s="52">
        <v>9295.5</v>
      </c>
      <c r="S63" s="52"/>
      <c r="T63" s="52"/>
      <c r="U63" s="52">
        <v>121589</v>
      </c>
      <c r="V63" s="52">
        <v>10200</v>
      </c>
      <c r="W63" s="290">
        <v>139379</v>
      </c>
      <c r="X63" s="290"/>
      <c r="Y63" s="290"/>
      <c r="Z63" s="290">
        <v>24344.13</v>
      </c>
      <c r="AA63" s="290">
        <v>12556.54</v>
      </c>
      <c r="AB63" s="290"/>
      <c r="AC63" s="290"/>
      <c r="AD63" s="62"/>
      <c r="AE63" s="62"/>
      <c r="AF63" s="62"/>
      <c r="AG63" s="62"/>
    </row>
    <row r="64" spans="1:33" x14ac:dyDescent="0.2">
      <c r="A64" s="287" t="s">
        <v>2265</v>
      </c>
      <c r="B64" s="288">
        <v>403812.85</v>
      </c>
      <c r="C64" s="288">
        <v>0</v>
      </c>
      <c r="D64" s="288">
        <v>35566.379999999997</v>
      </c>
      <c r="E64" s="62">
        <v>839661.46</v>
      </c>
      <c r="F64" s="62">
        <v>180821.11</v>
      </c>
      <c r="G64" s="62"/>
      <c r="H64" s="62"/>
      <c r="J64" s="289">
        <v>6150</v>
      </c>
      <c r="K64" s="289">
        <v>0</v>
      </c>
      <c r="L64" s="289">
        <v>0</v>
      </c>
      <c r="M64" s="289"/>
      <c r="N64" s="62"/>
      <c r="O64" s="62"/>
      <c r="P64" s="62">
        <v>67898.240000000005</v>
      </c>
      <c r="Q64" s="62">
        <v>1529202.14</v>
      </c>
      <c r="R64" s="52">
        <v>12463.35</v>
      </c>
      <c r="S64" s="52">
        <v>0</v>
      </c>
      <c r="T64" s="52"/>
      <c r="U64" s="52">
        <v>122923.3</v>
      </c>
      <c r="V64" s="52"/>
      <c r="W64" s="290">
        <v>148383.29999999999</v>
      </c>
      <c r="X64" s="290"/>
      <c r="Y64" s="290"/>
      <c r="Z64" s="290">
        <v>34266</v>
      </c>
      <c r="AA64" s="290">
        <v>21695.91</v>
      </c>
      <c r="AB64" s="290"/>
      <c r="AC64" s="290"/>
      <c r="AD64" s="62"/>
      <c r="AE64" s="62"/>
      <c r="AF64" s="62"/>
      <c r="AG64" s="62"/>
    </row>
    <row r="65" spans="1:33" x14ac:dyDescent="0.2">
      <c r="A65" s="62" t="s">
        <v>2266</v>
      </c>
      <c r="B65" s="288">
        <v>429686.92</v>
      </c>
      <c r="C65" s="288">
        <v>0</v>
      </c>
      <c r="D65" s="288">
        <v>72240.639999999999</v>
      </c>
      <c r="E65" s="62">
        <v>25572.53</v>
      </c>
      <c r="F65" s="62">
        <v>280120.7</v>
      </c>
      <c r="G65" s="62"/>
      <c r="H65" s="62"/>
      <c r="J65" s="289">
        <v>6150</v>
      </c>
      <c r="K65" s="289">
        <v>71300</v>
      </c>
      <c r="L65" s="289">
        <v>70.28</v>
      </c>
      <c r="M65" s="289"/>
      <c r="N65" s="62"/>
      <c r="O65" s="62"/>
      <c r="P65" s="62"/>
      <c r="Q65" s="62">
        <v>1188971.67</v>
      </c>
      <c r="R65" s="52">
        <v>44124.26</v>
      </c>
      <c r="S65" s="52"/>
      <c r="T65" s="52"/>
      <c r="U65" s="52">
        <v>50540</v>
      </c>
      <c r="V65" s="52"/>
      <c r="W65" s="290">
        <v>76060</v>
      </c>
      <c r="X65" s="290"/>
      <c r="Y65" s="290"/>
      <c r="Z65" s="290">
        <v>36574.080000000002</v>
      </c>
      <c r="AA65" s="290">
        <v>19726.34</v>
      </c>
      <c r="AB65" s="290"/>
      <c r="AC65" s="290"/>
      <c r="AD65" s="62"/>
      <c r="AE65" s="62"/>
      <c r="AF65" s="62"/>
      <c r="AG65" s="62"/>
    </row>
    <row r="66" spans="1:33" customFormat="1" x14ac:dyDescent="0.2">
      <c r="A66" s="62" t="s">
        <v>2267</v>
      </c>
      <c r="B66" s="288">
        <v>517987.8</v>
      </c>
      <c r="C66" s="288">
        <v>0</v>
      </c>
      <c r="D66" s="288">
        <v>47708.29</v>
      </c>
      <c r="E66" s="62">
        <v>659508.91</v>
      </c>
      <c r="F66" s="62">
        <v>312971.55</v>
      </c>
      <c r="G66" s="62"/>
      <c r="H66" s="62"/>
      <c r="I66" s="289"/>
      <c r="J66" s="289">
        <v>5932</v>
      </c>
      <c r="K66" s="289"/>
      <c r="L66" s="289">
        <v>0</v>
      </c>
      <c r="M66" s="289"/>
      <c r="N66" s="62"/>
      <c r="O66" s="62"/>
      <c r="P66" s="62">
        <v>54604.11</v>
      </c>
      <c r="Q66" s="62">
        <v>2121250.9300000002</v>
      </c>
      <c r="R66" s="52">
        <v>19084.89</v>
      </c>
      <c r="S66" s="52"/>
      <c r="T66" s="52"/>
      <c r="U66" s="52">
        <v>80150</v>
      </c>
      <c r="V66" s="52">
        <v>3500</v>
      </c>
      <c r="W66" s="290">
        <v>113040</v>
      </c>
      <c r="X66" s="290"/>
      <c r="Y66" s="290"/>
      <c r="Z66" s="290">
        <v>36914.74</v>
      </c>
      <c r="AA66" s="290">
        <v>21989.8</v>
      </c>
      <c r="AB66" s="290"/>
      <c r="AC66" s="290"/>
      <c r="AD66" s="62"/>
      <c r="AE66" s="62"/>
      <c r="AF66" s="62"/>
      <c r="AG66" s="62"/>
    </row>
    <row r="67" spans="1:33" x14ac:dyDescent="0.2">
      <c r="A67" s="62" t="s">
        <v>2268</v>
      </c>
      <c r="B67" s="288">
        <v>109965.58</v>
      </c>
      <c r="C67" s="288">
        <v>0</v>
      </c>
      <c r="D67" s="288">
        <v>223124.53</v>
      </c>
      <c r="E67" s="62">
        <v>26900.3</v>
      </c>
      <c r="F67" s="62">
        <v>-31624.77</v>
      </c>
      <c r="G67" s="62"/>
      <c r="H67" s="62"/>
      <c r="I67" s="289">
        <v>60430</v>
      </c>
      <c r="J67" s="289">
        <v>22620</v>
      </c>
      <c r="L67" s="289">
        <v>0</v>
      </c>
      <c r="M67" s="289"/>
      <c r="N67" s="62"/>
      <c r="O67" s="62"/>
      <c r="P67" s="62">
        <v>49995.29</v>
      </c>
      <c r="Q67" s="62">
        <v>1374864.38</v>
      </c>
      <c r="R67" s="52">
        <v>13900</v>
      </c>
      <c r="S67" s="52"/>
      <c r="T67" s="52">
        <v>545.73</v>
      </c>
      <c r="U67" s="52">
        <v>134942.29999999999</v>
      </c>
      <c r="V67" s="52">
        <v>0</v>
      </c>
      <c r="W67" s="290">
        <v>178202.3</v>
      </c>
      <c r="X67" s="290">
        <v>9270</v>
      </c>
      <c r="Y67" s="290"/>
      <c r="Z67" s="290">
        <v>47222.5</v>
      </c>
      <c r="AA67" s="290">
        <v>9418.11</v>
      </c>
      <c r="AB67" s="290"/>
      <c r="AC67" s="290"/>
      <c r="AD67" s="62"/>
      <c r="AE67" s="62"/>
      <c r="AF67" s="62"/>
      <c r="AG67" s="62"/>
    </row>
    <row r="68" spans="1:33" x14ac:dyDescent="0.2">
      <c r="A68" s="62" t="s">
        <v>2269</v>
      </c>
      <c r="B68" s="288">
        <v>629354.81999999995</v>
      </c>
      <c r="C68" s="288">
        <v>0</v>
      </c>
      <c r="D68" s="288">
        <v>37189.18</v>
      </c>
      <c r="E68" s="62">
        <v>58963.44</v>
      </c>
      <c r="F68" s="62">
        <v>1378679.79</v>
      </c>
      <c r="G68" s="62"/>
      <c r="H68" s="62"/>
      <c r="J68" s="289">
        <v>13935.51</v>
      </c>
      <c r="K68" s="289">
        <v>314500</v>
      </c>
      <c r="M68" s="289"/>
      <c r="N68" s="62"/>
      <c r="O68" s="62"/>
      <c r="P68" s="62">
        <v>48481.65</v>
      </c>
      <c r="Q68" s="62">
        <v>2680574.06</v>
      </c>
      <c r="R68" s="52">
        <v>24338.080000000002</v>
      </c>
      <c r="S68" s="52"/>
      <c r="T68" s="52"/>
      <c r="U68" s="52">
        <v>235708</v>
      </c>
      <c r="V68" s="52">
        <v>4500</v>
      </c>
      <c r="W68" s="290">
        <v>266668</v>
      </c>
      <c r="X68" s="290"/>
      <c r="Y68" s="290"/>
      <c r="Z68" s="290">
        <v>34980.54</v>
      </c>
      <c r="AA68" s="290">
        <v>34345.089999999997</v>
      </c>
      <c r="AB68" s="290"/>
      <c r="AC68" s="290"/>
      <c r="AD68" s="62"/>
      <c r="AE68" s="62"/>
      <c r="AF68" s="62"/>
      <c r="AG68" s="62"/>
    </row>
    <row r="69" spans="1:33" x14ac:dyDescent="0.2">
      <c r="A69" s="62" t="s">
        <v>2270</v>
      </c>
      <c r="B69" s="288">
        <v>705171.96</v>
      </c>
      <c r="C69" s="288">
        <v>5000</v>
      </c>
      <c r="D69" s="288">
        <v>156694.29999999999</v>
      </c>
      <c r="E69" s="62">
        <v>162503.46</v>
      </c>
      <c r="F69" s="62">
        <v>55563.05</v>
      </c>
      <c r="G69" s="62"/>
      <c r="H69" s="62"/>
      <c r="J69" s="289">
        <v>15650</v>
      </c>
      <c r="K69" s="289">
        <v>105000</v>
      </c>
      <c r="L69" s="289">
        <v>2440.48</v>
      </c>
      <c r="M69" s="289"/>
      <c r="N69" s="62">
        <v>5000</v>
      </c>
      <c r="O69" s="62"/>
      <c r="P69" s="62"/>
      <c r="Q69" s="62">
        <v>2191965</v>
      </c>
      <c r="R69" s="52">
        <v>57363.44</v>
      </c>
      <c r="S69" s="52">
        <v>0</v>
      </c>
      <c r="T69" s="52"/>
      <c r="U69" s="52">
        <v>85160</v>
      </c>
      <c r="V69" s="52"/>
      <c r="W69" s="290">
        <v>118380</v>
      </c>
      <c r="X69" s="290"/>
      <c r="Y69" s="290"/>
      <c r="Z69" s="290">
        <v>28819.54</v>
      </c>
      <c r="AA69" s="290">
        <v>11523.75</v>
      </c>
      <c r="AB69" s="290"/>
      <c r="AC69" s="290"/>
      <c r="AD69" s="62"/>
      <c r="AE69" s="62"/>
      <c r="AF69" s="62"/>
      <c r="AG69" s="62"/>
    </row>
    <row r="70" spans="1:33" x14ac:dyDescent="0.2">
      <c r="A70" s="62" t="s">
        <v>2271</v>
      </c>
      <c r="B70" s="288">
        <v>472735.49</v>
      </c>
      <c r="C70" s="288">
        <v>0</v>
      </c>
      <c r="D70" s="288">
        <v>41653.96</v>
      </c>
      <c r="E70" s="62">
        <v>37983.839999999997</v>
      </c>
      <c r="F70" s="62">
        <v>260173.74</v>
      </c>
      <c r="G70" s="62"/>
      <c r="H70" s="62"/>
      <c r="J70" s="289">
        <v>6150</v>
      </c>
      <c r="L70" s="289">
        <v>414</v>
      </c>
      <c r="M70" s="289"/>
      <c r="N70" s="62"/>
      <c r="O70" s="62"/>
      <c r="P70" s="62">
        <v>49633.21</v>
      </c>
      <c r="Q70" s="62">
        <v>1302561.3500000001</v>
      </c>
      <c r="R70" s="52">
        <v>24203.9</v>
      </c>
      <c r="S70" s="52"/>
      <c r="T70" s="52">
        <v>1137.92</v>
      </c>
      <c r="U70" s="52">
        <v>101772</v>
      </c>
      <c r="V70" s="52"/>
      <c r="W70" s="290">
        <v>128322</v>
      </c>
      <c r="X70" s="290"/>
      <c r="Y70" s="290"/>
      <c r="Z70" s="290">
        <v>39794.949999999997</v>
      </c>
      <c r="AA70" s="290">
        <v>13659.93</v>
      </c>
      <c r="AB70" s="290"/>
      <c r="AC70" s="290"/>
      <c r="AD70" s="62"/>
      <c r="AE70" s="62"/>
      <c r="AF70" s="62"/>
      <c r="AG70" s="62"/>
    </row>
    <row r="71" spans="1:33" x14ac:dyDescent="0.2">
      <c r="A71" s="62" t="s">
        <v>2272</v>
      </c>
      <c r="B71" s="288">
        <v>388935.51</v>
      </c>
      <c r="C71" s="288">
        <v>0</v>
      </c>
      <c r="D71" s="288">
        <v>70211.240000000005</v>
      </c>
      <c r="E71" s="62">
        <v>445174.94</v>
      </c>
      <c r="F71" s="62">
        <v>101516.87</v>
      </c>
      <c r="G71" s="62"/>
      <c r="H71" s="62"/>
      <c r="J71" s="289">
        <v>6150</v>
      </c>
      <c r="K71" s="289">
        <v>55450</v>
      </c>
      <c r="M71" s="289"/>
      <c r="N71" s="62"/>
      <c r="O71" s="62"/>
      <c r="P71" s="62">
        <v>55587.33</v>
      </c>
      <c r="Q71" s="62">
        <v>1726865.73</v>
      </c>
      <c r="R71" s="52">
        <v>35038.660000000003</v>
      </c>
      <c r="S71" s="52"/>
      <c r="T71" s="52"/>
      <c r="U71" s="52">
        <v>104514.5</v>
      </c>
      <c r="V71" s="52">
        <v>15100</v>
      </c>
      <c r="W71" s="290">
        <v>150754.5</v>
      </c>
      <c r="X71" s="290"/>
      <c r="Y71" s="290"/>
      <c r="Z71" s="290">
        <v>54665.47</v>
      </c>
      <c r="AA71" s="290">
        <v>11761.67</v>
      </c>
      <c r="AB71" s="290"/>
      <c r="AC71" s="290"/>
      <c r="AD71" s="62"/>
      <c r="AE71" s="62"/>
      <c r="AF71" s="62"/>
      <c r="AG71" s="62"/>
    </row>
    <row r="72" spans="1:33" x14ac:dyDescent="0.2">
      <c r="A72" s="62" t="s">
        <v>2273</v>
      </c>
      <c r="B72" s="288">
        <v>340955.67</v>
      </c>
      <c r="C72" s="288">
        <v>0</v>
      </c>
      <c r="D72" s="288">
        <v>101177.89</v>
      </c>
      <c r="E72" s="62">
        <v>348629.7</v>
      </c>
      <c r="F72" s="62">
        <v>161572.97</v>
      </c>
      <c r="G72" s="62"/>
      <c r="H72" s="62"/>
      <c r="J72" s="289">
        <v>6150</v>
      </c>
      <c r="M72" s="289"/>
      <c r="N72" s="62"/>
      <c r="O72" s="62"/>
      <c r="P72" s="62">
        <v>61978.239999999998</v>
      </c>
      <c r="Q72" s="62">
        <v>1340923.19</v>
      </c>
      <c r="R72" s="52">
        <v>9193.84</v>
      </c>
      <c r="S72" s="52"/>
      <c r="T72" s="52"/>
      <c r="U72" s="52">
        <v>113359</v>
      </c>
      <c r="V72" s="52"/>
      <c r="W72" s="290">
        <v>152389</v>
      </c>
      <c r="X72" s="290"/>
      <c r="Y72" s="290"/>
      <c r="Z72" s="290">
        <v>33174.879999999997</v>
      </c>
      <c r="AA72" s="290">
        <v>11384.7</v>
      </c>
      <c r="AB72" s="290"/>
      <c r="AC72" s="290"/>
      <c r="AD72" s="62"/>
      <c r="AE72" s="62"/>
      <c r="AF72" s="62"/>
      <c r="AG72" s="62"/>
    </row>
    <row r="73" spans="1:33" x14ac:dyDescent="0.2">
      <c r="A73" s="62" t="s">
        <v>2274</v>
      </c>
      <c r="B73" s="288">
        <v>403812.85</v>
      </c>
      <c r="C73" s="288">
        <v>0</v>
      </c>
      <c r="D73" s="288">
        <v>35566.379999999997</v>
      </c>
      <c r="E73" s="62">
        <v>839661.46</v>
      </c>
      <c r="F73" s="62">
        <v>180821.11</v>
      </c>
      <c r="G73" s="62"/>
      <c r="H73" s="62"/>
      <c r="J73" s="289">
        <v>6150</v>
      </c>
      <c r="M73" s="289"/>
      <c r="N73" s="62"/>
      <c r="O73" s="62"/>
      <c r="P73" s="62">
        <v>67898.240000000005</v>
      </c>
      <c r="Q73" s="62">
        <v>1529202.14</v>
      </c>
      <c r="R73" s="52">
        <v>12463.35</v>
      </c>
      <c r="S73" s="52">
        <v>0</v>
      </c>
      <c r="T73" s="52"/>
      <c r="U73" s="52">
        <v>122923.3</v>
      </c>
      <c r="V73" s="52"/>
      <c r="W73" s="290">
        <v>148383.29999999999</v>
      </c>
      <c r="X73" s="290"/>
      <c r="Y73" s="290"/>
      <c r="Z73" s="290">
        <v>34266</v>
      </c>
      <c r="AA73" s="290">
        <v>21695.91</v>
      </c>
      <c r="AB73" s="290"/>
      <c r="AC73" s="290"/>
      <c r="AD73" s="62"/>
      <c r="AE73" s="62"/>
      <c r="AF73" s="62"/>
      <c r="AG73" s="62"/>
    </row>
    <row r="74" spans="1:33" x14ac:dyDescent="0.2">
      <c r="A74" s="62" t="s">
        <v>2275</v>
      </c>
      <c r="B74" s="288">
        <v>598547.19999999995</v>
      </c>
      <c r="C74" s="288">
        <v>0</v>
      </c>
      <c r="D74" s="288">
        <v>46983.4</v>
      </c>
      <c r="E74" s="62">
        <v>2115198.89</v>
      </c>
      <c r="F74" s="62">
        <v>302180.24</v>
      </c>
      <c r="G74" s="62"/>
      <c r="H74" s="62"/>
      <c r="J74" s="289">
        <v>6300</v>
      </c>
      <c r="K74" s="289">
        <v>33400</v>
      </c>
      <c r="M74" s="289"/>
      <c r="N74" s="62"/>
      <c r="O74" s="62"/>
      <c r="P74" s="62">
        <v>1141692.69</v>
      </c>
      <c r="Q74" s="62">
        <v>464694.52</v>
      </c>
      <c r="R74" s="52">
        <v>99240.14</v>
      </c>
      <c r="S74" s="52"/>
      <c r="T74" s="52"/>
      <c r="U74" s="52">
        <v>92108</v>
      </c>
      <c r="V74" s="52"/>
      <c r="W74" s="290">
        <v>115238</v>
      </c>
      <c r="X74" s="290"/>
      <c r="Y74" s="290"/>
      <c r="Z74" s="290">
        <v>31478.400000000001</v>
      </c>
      <c r="AA74" s="290">
        <v>19210.919999999998</v>
      </c>
      <c r="AB74" s="290"/>
      <c r="AC74" s="290"/>
      <c r="AD74" s="62"/>
      <c r="AE74" s="62"/>
      <c r="AF74" s="62"/>
      <c r="AG74" s="62"/>
    </row>
    <row r="75" spans="1:33" x14ac:dyDescent="0.2">
      <c r="A75" s="62" t="s">
        <v>2276</v>
      </c>
      <c r="B75" s="288">
        <v>368191.63</v>
      </c>
      <c r="C75" s="288">
        <v>0</v>
      </c>
      <c r="D75" s="288">
        <v>74270.45</v>
      </c>
      <c r="E75" s="62">
        <v>1277399.1000000001</v>
      </c>
      <c r="F75" s="62">
        <v>159101.96</v>
      </c>
      <c r="G75" s="62"/>
      <c r="H75" s="62"/>
      <c r="J75" s="289">
        <v>6150</v>
      </c>
      <c r="K75" s="289">
        <v>90000</v>
      </c>
      <c r="M75" s="289"/>
      <c r="N75" s="62"/>
      <c r="O75" s="62"/>
      <c r="P75" s="62">
        <v>61978.239999999998</v>
      </c>
      <c r="Q75" s="62">
        <v>961521.58</v>
      </c>
      <c r="R75" s="52">
        <v>14322.84</v>
      </c>
      <c r="S75" s="52">
        <v>5000</v>
      </c>
      <c r="T75" s="52">
        <v>873.65</v>
      </c>
      <c r="U75" s="52">
        <v>94657.5</v>
      </c>
      <c r="V75" s="52">
        <v>3500</v>
      </c>
      <c r="W75" s="290">
        <v>145007.5</v>
      </c>
      <c r="X75" s="290"/>
      <c r="Y75" s="290"/>
      <c r="Z75" s="290">
        <v>17777.61</v>
      </c>
      <c r="AA75" s="290">
        <v>20222.18</v>
      </c>
      <c r="AB75" s="290"/>
      <c r="AC75" s="290"/>
      <c r="AD75" s="62"/>
      <c r="AE75" s="62"/>
      <c r="AF75" s="62"/>
      <c r="AG75" s="62"/>
    </row>
    <row r="76" spans="1:33" x14ac:dyDescent="0.2">
      <c r="A76" s="62" t="s">
        <v>2277</v>
      </c>
      <c r="B76" s="288">
        <v>550915.31000000006</v>
      </c>
      <c r="C76" s="288">
        <v>0</v>
      </c>
      <c r="D76" s="288">
        <v>122609.05</v>
      </c>
      <c r="E76" s="62">
        <v>1563031.5</v>
      </c>
      <c r="F76" s="62">
        <v>307012.71999999997</v>
      </c>
      <c r="G76" s="62"/>
      <c r="H76" s="62"/>
      <c r="I76" s="289">
        <v>0</v>
      </c>
      <c r="J76" s="289">
        <v>6150</v>
      </c>
      <c r="K76" s="289">
        <v>84000</v>
      </c>
      <c r="L76" s="289">
        <v>0</v>
      </c>
      <c r="M76" s="289"/>
      <c r="N76" s="62"/>
      <c r="O76" s="62"/>
      <c r="P76" s="62">
        <v>166899.49</v>
      </c>
      <c r="Q76" s="62">
        <v>2317512.06</v>
      </c>
      <c r="R76" s="52">
        <v>23653.14</v>
      </c>
      <c r="S76" s="52">
        <v>46850</v>
      </c>
      <c r="T76" s="52"/>
      <c r="U76" s="52">
        <v>74200.3</v>
      </c>
      <c r="V76" s="52">
        <v>1500</v>
      </c>
      <c r="W76" s="290">
        <v>110590.3</v>
      </c>
      <c r="X76" s="290"/>
      <c r="Y76" s="290"/>
      <c r="Z76" s="290">
        <v>41128.019999999997</v>
      </c>
      <c r="AA76" s="290">
        <v>13076.45</v>
      </c>
      <c r="AB76" s="290"/>
      <c r="AC76" s="290"/>
      <c r="AD76" s="62"/>
      <c r="AE76" s="62"/>
      <c r="AF76" s="62"/>
      <c r="AG76" s="62"/>
    </row>
    <row r="77" spans="1:33" x14ac:dyDescent="0.2">
      <c r="A77" s="62" t="s">
        <v>2278</v>
      </c>
      <c r="B77" s="288">
        <v>408067.79</v>
      </c>
      <c r="C77" s="288">
        <v>0</v>
      </c>
      <c r="D77" s="288">
        <v>44724.93</v>
      </c>
      <c r="E77" s="62">
        <v>567250.34</v>
      </c>
      <c r="F77" s="62">
        <v>245580.03</v>
      </c>
      <c r="G77" s="62"/>
      <c r="H77" s="62"/>
      <c r="J77" s="289">
        <v>9707.33</v>
      </c>
      <c r="K77" s="289">
        <v>310860</v>
      </c>
      <c r="L77" s="289">
        <v>166000</v>
      </c>
      <c r="M77" s="289"/>
      <c r="N77" s="62"/>
      <c r="O77" s="62"/>
      <c r="P77" s="62">
        <v>61978.239999999998</v>
      </c>
      <c r="Q77" s="62">
        <v>2233839.69</v>
      </c>
      <c r="R77" s="52">
        <v>37599.4</v>
      </c>
      <c r="S77" s="52"/>
      <c r="T77" s="52"/>
      <c r="U77" s="52">
        <v>82251</v>
      </c>
      <c r="V77" s="52">
        <v>3000</v>
      </c>
      <c r="W77" s="290">
        <v>127391</v>
      </c>
      <c r="X77" s="290"/>
      <c r="Y77" s="290"/>
      <c r="Z77" s="290">
        <v>49528.92</v>
      </c>
      <c r="AA77" s="290">
        <v>12850.33</v>
      </c>
      <c r="AB77" s="290"/>
      <c r="AC77" s="290"/>
      <c r="AD77" s="62"/>
      <c r="AE77" s="62"/>
      <c r="AF77" s="62"/>
      <c r="AG77" s="62"/>
    </row>
    <row r="78" spans="1:33" x14ac:dyDescent="0.2">
      <c r="A78" s="62" t="s">
        <v>2350</v>
      </c>
      <c r="B78" s="288">
        <v>551279.26</v>
      </c>
      <c r="C78" s="288">
        <v>0</v>
      </c>
      <c r="D78" s="288">
        <v>129600.23</v>
      </c>
      <c r="E78" s="62">
        <v>345675.56</v>
      </c>
      <c r="F78" s="62">
        <v>527593.06000000006</v>
      </c>
      <c r="G78" s="62"/>
      <c r="H78" s="62"/>
      <c r="L78" s="289">
        <v>1532.73</v>
      </c>
      <c r="M78" s="289"/>
      <c r="N78" s="62"/>
      <c r="O78" s="62"/>
      <c r="P78" s="62">
        <v>61978.239999999998</v>
      </c>
      <c r="Q78" s="62">
        <v>2560558.21</v>
      </c>
      <c r="R78" s="52">
        <v>2518.58</v>
      </c>
      <c r="S78" s="52"/>
      <c r="T78" s="52"/>
      <c r="U78" s="52"/>
      <c r="V78" s="52"/>
      <c r="W78" s="290">
        <v>25680</v>
      </c>
      <c r="X78" s="290"/>
      <c r="Y78" s="290"/>
      <c r="Z78" s="290">
        <v>25035.49</v>
      </c>
      <c r="AA78" s="290">
        <v>11115.85</v>
      </c>
      <c r="AB78" s="290"/>
      <c r="AC78" s="290"/>
      <c r="AD78" s="62"/>
      <c r="AE78" s="62"/>
      <c r="AF78" s="62"/>
      <c r="AG78" s="62"/>
    </row>
    <row r="79" spans="1:33" x14ac:dyDescent="0.2">
      <c r="A79" s="62" t="s">
        <v>2279</v>
      </c>
      <c r="B79" s="288">
        <v>52806.97</v>
      </c>
      <c r="C79" s="288">
        <v>0</v>
      </c>
      <c r="D79" s="288">
        <v>1710.41</v>
      </c>
      <c r="E79" s="62">
        <v>417353.38</v>
      </c>
      <c r="F79" s="62">
        <v>599790.82999999996</v>
      </c>
      <c r="G79" s="62"/>
      <c r="H79" s="62"/>
      <c r="M79" s="289"/>
      <c r="N79" s="62"/>
      <c r="O79" s="62"/>
      <c r="P79" s="62">
        <v>-53232.18</v>
      </c>
      <c r="Q79" s="62">
        <v>1212676.51</v>
      </c>
      <c r="R79" s="52">
        <v>0</v>
      </c>
      <c r="S79" s="52"/>
      <c r="T79" s="52">
        <v>429.54</v>
      </c>
      <c r="U79" s="52">
        <v>124320</v>
      </c>
      <c r="V79" s="52"/>
      <c r="W79" s="290">
        <v>157410</v>
      </c>
      <c r="X79" s="290"/>
      <c r="Y79" s="290"/>
      <c r="Z79" s="290">
        <v>38435.69</v>
      </c>
      <c r="AA79" s="290">
        <v>14304.59</v>
      </c>
      <c r="AB79" s="290"/>
      <c r="AC79" s="290"/>
      <c r="AD79" s="62"/>
      <c r="AE79" s="62"/>
      <c r="AF79" s="62"/>
      <c r="AG79" s="62"/>
    </row>
    <row r="80" spans="1:33" x14ac:dyDescent="0.2">
      <c r="A80" s="62" t="s">
        <v>2280</v>
      </c>
      <c r="B80" s="288">
        <v>56160.38</v>
      </c>
      <c r="C80" s="288">
        <v>448.5</v>
      </c>
      <c r="D80" s="288">
        <v>88516.12</v>
      </c>
      <c r="E80" s="62">
        <v>242411.84</v>
      </c>
      <c r="F80" s="62">
        <v>72523.39</v>
      </c>
      <c r="G80" s="62"/>
      <c r="H80" s="62"/>
      <c r="J80" s="289">
        <v>12215</v>
      </c>
      <c r="K80" s="289">
        <v>84300</v>
      </c>
      <c r="M80" s="289"/>
      <c r="N80" s="62"/>
      <c r="O80" s="62"/>
      <c r="P80" s="62">
        <v>-993564.31</v>
      </c>
      <c r="Q80" s="62">
        <v>1431387.54</v>
      </c>
      <c r="R80" s="52">
        <v>941</v>
      </c>
      <c r="S80" s="52"/>
      <c r="T80" s="52"/>
      <c r="U80" s="52">
        <v>118320</v>
      </c>
      <c r="V80" s="52"/>
      <c r="W80" s="290">
        <v>150820</v>
      </c>
      <c r="X80" s="290"/>
      <c r="Y80" s="290"/>
      <c r="Z80" s="290">
        <v>30955</v>
      </c>
      <c r="AA80" s="290">
        <v>10603</v>
      </c>
      <c r="AB80" s="290"/>
      <c r="AC80" s="290"/>
      <c r="AD80" s="62"/>
      <c r="AE80" s="62"/>
      <c r="AF80" s="62"/>
      <c r="AG80" s="62"/>
    </row>
    <row r="81" spans="1:33" x14ac:dyDescent="0.2">
      <c r="A81" s="62" t="s">
        <v>2281</v>
      </c>
      <c r="B81" s="288">
        <v>349548.82</v>
      </c>
      <c r="C81" s="288">
        <v>0</v>
      </c>
      <c r="D81" s="288">
        <v>32033.87</v>
      </c>
      <c r="E81" s="62">
        <v>474885.63</v>
      </c>
      <c r="F81" s="62">
        <v>755269.19</v>
      </c>
      <c r="G81" s="62"/>
      <c r="H81" s="62"/>
      <c r="J81" s="289">
        <v>81398.37</v>
      </c>
      <c r="L81" s="289">
        <v>29908.959999999999</v>
      </c>
      <c r="M81" s="289"/>
      <c r="N81" s="62"/>
      <c r="O81" s="62"/>
      <c r="P81" s="62">
        <v>-448707.54</v>
      </c>
      <c r="Q81" s="62">
        <v>2015625.01</v>
      </c>
      <c r="R81" s="52">
        <v>16020</v>
      </c>
      <c r="S81" s="52"/>
      <c r="T81" s="52"/>
      <c r="U81" s="52">
        <v>148790</v>
      </c>
      <c r="V81" s="52">
        <v>17900</v>
      </c>
      <c r="W81" s="290">
        <v>204730</v>
      </c>
      <c r="X81" s="290"/>
      <c r="Y81" s="290"/>
      <c r="Z81" s="290">
        <v>32129.5</v>
      </c>
      <c r="AA81" s="290">
        <v>13106.79</v>
      </c>
      <c r="AB81" s="290"/>
      <c r="AC81" s="290"/>
      <c r="AD81" s="62"/>
      <c r="AE81" s="62"/>
      <c r="AF81" s="62"/>
      <c r="AG81" s="62"/>
    </row>
    <row r="82" spans="1:33" x14ac:dyDescent="0.2">
      <c r="A82" s="62" t="s">
        <v>2282</v>
      </c>
      <c r="B82" s="288">
        <v>124347.39</v>
      </c>
      <c r="C82" s="288">
        <v>0</v>
      </c>
      <c r="D82" s="288">
        <v>11333.8</v>
      </c>
      <c r="E82" s="62">
        <v>446596.57</v>
      </c>
      <c r="F82" s="62">
        <v>310981.58</v>
      </c>
      <c r="G82" s="62"/>
      <c r="H82" s="62"/>
      <c r="J82" s="289">
        <v>0</v>
      </c>
      <c r="K82" s="289">
        <v>163568</v>
      </c>
      <c r="L82" s="289">
        <v>0</v>
      </c>
      <c r="M82" s="289"/>
      <c r="N82" s="62"/>
      <c r="O82" s="62"/>
      <c r="P82" s="62">
        <v>-289533.36</v>
      </c>
      <c r="Q82" s="62">
        <v>1171298.0900000001</v>
      </c>
      <c r="R82" s="52">
        <v>17403.91</v>
      </c>
      <c r="S82" s="52">
        <v>0</v>
      </c>
      <c r="T82" s="52">
        <v>0</v>
      </c>
      <c r="U82" s="52">
        <v>133780</v>
      </c>
      <c r="V82" s="52"/>
      <c r="W82" s="290">
        <v>167970</v>
      </c>
      <c r="X82" s="290"/>
      <c r="Y82" s="290"/>
      <c r="Z82" s="290">
        <v>125842.65</v>
      </c>
      <c r="AA82" s="290">
        <v>8253.65</v>
      </c>
      <c r="AB82" s="290"/>
      <c r="AC82" s="290"/>
      <c r="AD82" s="62"/>
      <c r="AE82" s="62"/>
      <c r="AF82" s="62"/>
      <c r="AG82" s="62"/>
    </row>
    <row r="83" spans="1:33" x14ac:dyDescent="0.2">
      <c r="A83" s="62" t="s">
        <v>2283</v>
      </c>
      <c r="B83" s="288">
        <v>199311.21</v>
      </c>
      <c r="C83" s="288">
        <v>0</v>
      </c>
      <c r="D83" s="288">
        <v>3154.52</v>
      </c>
      <c r="E83" s="62">
        <v>664255.74</v>
      </c>
      <c r="F83" s="62">
        <v>143420.1</v>
      </c>
      <c r="G83" s="62"/>
      <c r="H83" s="62"/>
      <c r="K83" s="289">
        <v>0</v>
      </c>
      <c r="M83" s="289"/>
      <c r="N83" s="62"/>
      <c r="O83" s="62"/>
      <c r="P83" s="62">
        <v>-672987.36</v>
      </c>
      <c r="Q83" s="62">
        <v>1745362.84</v>
      </c>
      <c r="R83" s="52">
        <v>0</v>
      </c>
      <c r="S83" s="52">
        <v>19000</v>
      </c>
      <c r="T83" s="52"/>
      <c r="U83" s="52">
        <v>169050</v>
      </c>
      <c r="V83" s="52"/>
      <c r="W83" s="290">
        <v>190790</v>
      </c>
      <c r="X83" s="290"/>
      <c r="Y83" s="290"/>
      <c r="Z83" s="290">
        <v>43500.99</v>
      </c>
      <c r="AA83" s="290">
        <v>15584.92</v>
      </c>
      <c r="AB83" s="290"/>
      <c r="AC83" s="290"/>
      <c r="AD83" s="62"/>
      <c r="AE83" s="62"/>
      <c r="AF83" s="62"/>
      <c r="AG83" s="62"/>
    </row>
    <row r="84" spans="1:33" x14ac:dyDescent="0.2">
      <c r="A84" s="62" t="s">
        <v>2284</v>
      </c>
      <c r="B84" s="288">
        <v>239094.51</v>
      </c>
      <c r="C84" s="288">
        <v>0</v>
      </c>
      <c r="D84" s="288">
        <v>23243.43</v>
      </c>
      <c r="E84" s="62">
        <v>917483.61</v>
      </c>
      <c r="F84" s="62">
        <v>356116.95</v>
      </c>
      <c r="G84" s="62"/>
      <c r="H84" s="62"/>
      <c r="J84" s="289">
        <v>12359.73</v>
      </c>
      <c r="L84" s="289">
        <v>0</v>
      </c>
      <c r="M84" s="289"/>
      <c r="N84" s="62"/>
      <c r="O84" s="62"/>
      <c r="P84" s="62">
        <v>-350751.22</v>
      </c>
      <c r="Q84" s="62">
        <v>1929262.58</v>
      </c>
      <c r="R84" s="52">
        <v>22498.86</v>
      </c>
      <c r="S84" s="52">
        <v>0</v>
      </c>
      <c r="T84" s="52"/>
      <c r="U84" s="52">
        <v>129860</v>
      </c>
      <c r="V84" s="52"/>
      <c r="W84" s="290">
        <v>164020</v>
      </c>
      <c r="X84" s="290"/>
      <c r="Y84" s="290"/>
      <c r="Z84" s="290">
        <v>30316.09</v>
      </c>
      <c r="AA84" s="290">
        <v>13214.36</v>
      </c>
      <c r="AB84" s="290"/>
      <c r="AC84" s="290"/>
      <c r="AD84" s="62"/>
      <c r="AE84" s="62"/>
      <c r="AF84" s="62"/>
      <c r="AG84" s="62"/>
    </row>
    <row r="85" spans="1:33" x14ac:dyDescent="0.2">
      <c r="A85" s="62" t="s">
        <v>2285</v>
      </c>
      <c r="B85" s="288">
        <v>270541.51</v>
      </c>
      <c r="C85" s="288">
        <v>0</v>
      </c>
      <c r="D85" s="288">
        <v>27139.66</v>
      </c>
      <c r="E85" s="62">
        <v>355002.52</v>
      </c>
      <c r="F85" s="62">
        <v>231551.22</v>
      </c>
      <c r="G85" s="62"/>
      <c r="H85" s="62"/>
      <c r="M85" s="289"/>
      <c r="N85" s="62"/>
      <c r="O85" s="62"/>
      <c r="P85" s="62">
        <v>-908399.25</v>
      </c>
      <c r="Q85" s="62">
        <v>1851699.47</v>
      </c>
      <c r="R85" s="52">
        <v>20990.45</v>
      </c>
      <c r="S85" s="52"/>
      <c r="T85" s="52">
        <v>504.18</v>
      </c>
      <c r="U85" s="52">
        <v>140490</v>
      </c>
      <c r="V85" s="52"/>
      <c r="W85" s="290">
        <v>160160</v>
      </c>
      <c r="X85" s="290"/>
      <c r="Y85" s="290"/>
      <c r="Z85" s="290">
        <v>43705.120000000003</v>
      </c>
      <c r="AA85" s="290">
        <v>16124.82</v>
      </c>
      <c r="AB85" s="290"/>
      <c r="AC85" s="290"/>
      <c r="AD85" s="62"/>
      <c r="AE85" s="62"/>
      <c r="AF85" s="62"/>
      <c r="AG85" s="62"/>
    </row>
    <row r="86" spans="1:33" x14ac:dyDescent="0.2">
      <c r="A86" s="62" t="s">
        <v>2286</v>
      </c>
      <c r="B86" s="288">
        <v>178601.41</v>
      </c>
      <c r="C86" s="288">
        <v>0</v>
      </c>
      <c r="D86" s="288">
        <v>55836.06</v>
      </c>
      <c r="E86" s="62">
        <v>601312.63</v>
      </c>
      <c r="F86" s="62">
        <v>154615.37</v>
      </c>
      <c r="G86" s="62"/>
      <c r="H86" s="62"/>
      <c r="M86" s="289"/>
      <c r="N86" s="62"/>
      <c r="O86" s="62"/>
      <c r="P86" s="62">
        <v>-199216.71</v>
      </c>
      <c r="Q86" s="62">
        <v>1211766.1200000001</v>
      </c>
      <c r="R86" s="52">
        <v>46856.44</v>
      </c>
      <c r="S86" s="52"/>
      <c r="T86" s="52"/>
      <c r="U86" s="52">
        <v>123680</v>
      </c>
      <c r="V86" s="52">
        <v>0</v>
      </c>
      <c r="W86" s="290">
        <v>163137</v>
      </c>
      <c r="X86" s="290"/>
      <c r="Y86" s="290"/>
      <c r="Z86" s="290">
        <v>23606.92</v>
      </c>
      <c r="AA86" s="290">
        <v>3594.46</v>
      </c>
      <c r="AB86" s="290"/>
      <c r="AC86" s="290"/>
      <c r="AD86" s="62"/>
      <c r="AE86" s="62"/>
      <c r="AF86" s="62"/>
      <c r="AG86" s="62"/>
    </row>
    <row r="87" spans="1:33" x14ac:dyDescent="0.2">
      <c r="A87" s="62" t="s">
        <v>2287</v>
      </c>
      <c r="B87" s="288">
        <v>197643.39</v>
      </c>
      <c r="C87" s="288">
        <v>0</v>
      </c>
      <c r="D87" s="288">
        <v>39996.620000000003</v>
      </c>
      <c r="E87" s="62">
        <v>51104.65</v>
      </c>
      <c r="F87" s="62">
        <v>578904.46</v>
      </c>
      <c r="G87" s="62"/>
      <c r="H87" s="62"/>
      <c r="J87" s="289">
        <v>1500</v>
      </c>
      <c r="K87" s="289">
        <v>65000</v>
      </c>
      <c r="L87" s="289">
        <v>2965.03</v>
      </c>
      <c r="M87" s="289"/>
      <c r="N87" s="62"/>
      <c r="O87" s="62">
        <v>67378.53</v>
      </c>
      <c r="P87" s="62"/>
      <c r="Q87" s="62">
        <v>907622.82</v>
      </c>
      <c r="R87" s="52">
        <v>400</v>
      </c>
      <c r="S87" s="52"/>
      <c r="T87" s="52"/>
      <c r="U87" s="52">
        <v>160320</v>
      </c>
      <c r="V87" s="52"/>
      <c r="W87" s="290">
        <v>182700</v>
      </c>
      <c r="X87" s="290"/>
      <c r="Y87" s="290"/>
      <c r="Z87" s="290">
        <v>146298</v>
      </c>
      <c r="AA87" s="290">
        <v>8541.26</v>
      </c>
      <c r="AB87" s="290"/>
      <c r="AC87" s="290"/>
      <c r="AD87" s="62"/>
      <c r="AE87" s="62"/>
      <c r="AF87" s="62"/>
      <c r="AG87" s="62"/>
    </row>
    <row r="88" spans="1:33" x14ac:dyDescent="0.2">
      <c r="A88" s="62" t="s">
        <v>2357</v>
      </c>
      <c r="B88" s="288">
        <v>55610.77</v>
      </c>
      <c r="C88" s="288">
        <v>34017.160000000003</v>
      </c>
      <c r="D88" s="288">
        <v>13830.29</v>
      </c>
      <c r="E88" s="62">
        <v>699380.87</v>
      </c>
      <c r="F88" s="62">
        <v>99715.64</v>
      </c>
      <c r="G88" s="62"/>
      <c r="H88" s="62"/>
      <c r="J88" s="289">
        <v>28557.08</v>
      </c>
      <c r="K88" s="289">
        <v>12600</v>
      </c>
      <c r="M88" s="289"/>
      <c r="N88" s="62"/>
      <c r="O88" s="62"/>
      <c r="P88" s="62">
        <v>-705941.63</v>
      </c>
      <c r="Q88" s="62">
        <v>1583723.57</v>
      </c>
      <c r="R88" s="52">
        <v>44135.35</v>
      </c>
      <c r="S88" s="52">
        <v>8400</v>
      </c>
      <c r="T88" s="52"/>
      <c r="U88" s="52">
        <v>119840</v>
      </c>
      <c r="V88" s="52"/>
      <c r="W88" s="290">
        <v>142350</v>
      </c>
      <c r="X88" s="290"/>
      <c r="Y88" s="290">
        <v>0</v>
      </c>
      <c r="Z88" s="290">
        <v>29099.08</v>
      </c>
      <c r="AA88" s="290">
        <v>17326.560000000001</v>
      </c>
      <c r="AB88" s="290"/>
      <c r="AC88" s="290"/>
      <c r="AD88" s="62"/>
      <c r="AE88" s="62"/>
      <c r="AF88" s="62"/>
      <c r="AG88" s="62"/>
    </row>
    <row r="89" spans="1:33" x14ac:dyDescent="0.2">
      <c r="A89" s="62" t="s">
        <v>2288</v>
      </c>
      <c r="B89" s="288">
        <v>83916.45</v>
      </c>
      <c r="C89" s="288">
        <v>0</v>
      </c>
      <c r="D89" s="288">
        <v>235147.83</v>
      </c>
      <c r="E89" s="62">
        <v>182906.62</v>
      </c>
      <c r="F89" s="62">
        <v>8</v>
      </c>
      <c r="G89" s="62"/>
      <c r="H89" s="62"/>
      <c r="J89" s="289">
        <v>6150</v>
      </c>
      <c r="M89" s="289"/>
      <c r="N89" s="62"/>
      <c r="O89" s="62"/>
      <c r="P89" s="62">
        <v>142301.32999999999</v>
      </c>
      <c r="Q89" s="62">
        <v>378263.7</v>
      </c>
      <c r="R89" s="52">
        <v>0</v>
      </c>
      <c r="S89" s="52"/>
      <c r="T89" s="52"/>
      <c r="U89" s="52"/>
      <c r="V89" s="52"/>
      <c r="W89" s="290">
        <v>17820</v>
      </c>
      <c r="X89" s="290"/>
      <c r="Y89" s="290">
        <v>640</v>
      </c>
      <c r="Z89" s="290">
        <v>122486.79</v>
      </c>
      <c r="AA89" s="290">
        <v>8103.92</v>
      </c>
      <c r="AB89" s="290"/>
      <c r="AC89" s="290"/>
      <c r="AD89" s="62"/>
      <c r="AE89" s="62"/>
      <c r="AF89" s="62"/>
      <c r="AG89" s="62"/>
    </row>
    <row r="90" spans="1:33" x14ac:dyDescent="0.2">
      <c r="A90" s="62" t="s">
        <v>2289</v>
      </c>
      <c r="B90" s="288">
        <v>224863.98</v>
      </c>
      <c r="C90" s="288">
        <v>0</v>
      </c>
      <c r="D90" s="288">
        <v>16695.45</v>
      </c>
      <c r="E90" s="62">
        <v>234909.87</v>
      </c>
      <c r="F90" s="62">
        <v>50505.83</v>
      </c>
      <c r="G90" s="62"/>
      <c r="H90" s="62"/>
      <c r="I90" s="289">
        <v>6000</v>
      </c>
      <c r="J90" s="289">
        <v>2500</v>
      </c>
      <c r="M90" s="289"/>
      <c r="N90" s="62"/>
      <c r="O90" s="62"/>
      <c r="P90" s="62">
        <v>60093.71</v>
      </c>
      <c r="Q90" s="62">
        <v>646850.12</v>
      </c>
      <c r="R90" s="52">
        <v>0</v>
      </c>
      <c r="S90" s="52">
        <v>25000</v>
      </c>
      <c r="T90" s="52"/>
      <c r="U90" s="52">
        <v>40622</v>
      </c>
      <c r="V90" s="52"/>
      <c r="W90" s="290">
        <v>52402</v>
      </c>
      <c r="X90" s="290"/>
      <c r="Y90" s="290"/>
      <c r="Z90" s="290">
        <v>24900</v>
      </c>
      <c r="AA90" s="290">
        <v>66353.3</v>
      </c>
      <c r="AB90" s="290"/>
      <c r="AC90" s="290"/>
      <c r="AD90" s="62"/>
      <c r="AE90" s="62"/>
      <c r="AF90" s="62"/>
      <c r="AG90" s="62"/>
    </row>
    <row r="91" spans="1:33" x14ac:dyDescent="0.2">
      <c r="A91" s="62" t="s">
        <v>2290</v>
      </c>
      <c r="B91" s="288">
        <v>264607.19</v>
      </c>
      <c r="C91" s="288">
        <v>0</v>
      </c>
      <c r="D91" s="288">
        <v>62535.41</v>
      </c>
      <c r="E91" s="62">
        <v>2894514.12</v>
      </c>
      <c r="F91" s="62">
        <v>216089.89</v>
      </c>
      <c r="G91" s="62"/>
      <c r="H91" s="62"/>
      <c r="I91" s="289">
        <v>5000</v>
      </c>
      <c r="J91" s="289">
        <v>6150</v>
      </c>
      <c r="M91" s="289"/>
      <c r="N91" s="62"/>
      <c r="O91" s="62"/>
      <c r="P91" s="62">
        <v>214573.65</v>
      </c>
      <c r="Q91" s="62">
        <v>3382854.97</v>
      </c>
      <c r="R91" s="52">
        <v>510</v>
      </c>
      <c r="S91" s="52"/>
      <c r="T91" s="52">
        <v>379.85</v>
      </c>
      <c r="U91" s="52">
        <v>132940</v>
      </c>
      <c r="V91" s="52">
        <v>138534.39999999999</v>
      </c>
      <c r="W91" s="290">
        <v>161180</v>
      </c>
      <c r="X91" s="290"/>
      <c r="Y91" s="290"/>
      <c r="Z91" s="290">
        <v>43441.85</v>
      </c>
      <c r="AA91" s="290">
        <v>21434.09</v>
      </c>
      <c r="AB91" s="290"/>
      <c r="AC91" s="290"/>
      <c r="AD91" s="62"/>
      <c r="AE91" s="62"/>
      <c r="AF91" s="62"/>
      <c r="AG91" s="62"/>
    </row>
    <row r="92" spans="1:33" x14ac:dyDescent="0.2">
      <c r="A92" s="62" t="s">
        <v>2291</v>
      </c>
      <c r="B92" s="288">
        <v>234797.99</v>
      </c>
      <c r="C92" s="288">
        <v>0</v>
      </c>
      <c r="D92" s="288">
        <v>113154.02</v>
      </c>
      <c r="E92" s="62">
        <v>447743.7</v>
      </c>
      <c r="F92" s="62">
        <v>168018.86</v>
      </c>
      <c r="G92" s="62"/>
      <c r="H92" s="62"/>
      <c r="I92" s="289">
        <v>5300</v>
      </c>
      <c r="J92" s="289">
        <v>5520</v>
      </c>
      <c r="M92" s="289"/>
      <c r="N92" s="62"/>
      <c r="O92" s="62"/>
      <c r="P92" s="62">
        <v>97343.27</v>
      </c>
      <c r="Q92" s="62">
        <v>1045747.78</v>
      </c>
      <c r="R92" s="52">
        <v>20</v>
      </c>
      <c r="S92" s="52"/>
      <c r="T92" s="52"/>
      <c r="U92" s="52">
        <v>102720</v>
      </c>
      <c r="V92" s="52"/>
      <c r="W92" s="290">
        <v>112330</v>
      </c>
      <c r="X92" s="290"/>
      <c r="Y92" s="290"/>
      <c r="Z92" s="290">
        <v>36163.96</v>
      </c>
      <c r="AA92" s="290">
        <v>12481.81</v>
      </c>
      <c r="AB92" s="290"/>
      <c r="AC92" s="290"/>
      <c r="AD92" s="62"/>
      <c r="AE92" s="62"/>
      <c r="AF92" s="62"/>
      <c r="AG92" s="62"/>
    </row>
    <row r="93" spans="1:33" x14ac:dyDescent="0.2">
      <c r="A93" s="62" t="s">
        <v>2292</v>
      </c>
      <c r="B93" s="288">
        <v>78413.56</v>
      </c>
      <c r="C93" s="288">
        <v>42160</v>
      </c>
      <c r="D93" s="288">
        <v>32352.9</v>
      </c>
      <c r="E93" s="62">
        <v>41693.599999999999</v>
      </c>
      <c r="F93" s="62">
        <v>139935.43</v>
      </c>
      <c r="G93" s="62"/>
      <c r="H93" s="62"/>
      <c r="M93" s="289"/>
      <c r="N93" s="62"/>
      <c r="O93" s="62"/>
      <c r="P93" s="62">
        <v>126048.56</v>
      </c>
      <c r="Q93" s="62">
        <v>320699.84999999998</v>
      </c>
      <c r="R93" s="52">
        <v>0</v>
      </c>
      <c r="S93" s="52"/>
      <c r="T93" s="52"/>
      <c r="U93" s="52">
        <v>126498.4</v>
      </c>
      <c r="V93" s="52"/>
      <c r="W93" s="290">
        <v>166058.4</v>
      </c>
      <c r="X93" s="290"/>
      <c r="Y93" s="290"/>
      <c r="Z93" s="290">
        <v>23730.720000000001</v>
      </c>
      <c r="AA93" s="290">
        <v>2259.64</v>
      </c>
      <c r="AB93" s="290"/>
      <c r="AC93" s="290"/>
      <c r="AD93" s="62"/>
      <c r="AE93" s="62"/>
      <c r="AF93" s="62"/>
      <c r="AG93" s="62"/>
    </row>
    <row r="94" spans="1:33" x14ac:dyDescent="0.2">
      <c r="A94" s="62" t="s">
        <v>2293</v>
      </c>
      <c r="B94" s="288">
        <v>309089.64</v>
      </c>
      <c r="C94" s="288">
        <v>0</v>
      </c>
      <c r="D94" s="288">
        <v>11428.26</v>
      </c>
      <c r="E94" s="62">
        <v>669745.65</v>
      </c>
      <c r="F94" s="62">
        <v>-18626.740000000002</v>
      </c>
      <c r="G94" s="62"/>
      <c r="H94" s="62"/>
      <c r="M94" s="289"/>
      <c r="N94" s="62"/>
      <c r="O94" s="62">
        <v>0</v>
      </c>
      <c r="P94" s="62">
        <v>94569.16</v>
      </c>
      <c r="Q94" s="62">
        <v>784633.1</v>
      </c>
      <c r="R94" s="52">
        <v>15911.26</v>
      </c>
      <c r="S94" s="52"/>
      <c r="T94" s="52"/>
      <c r="U94" s="52">
        <v>69110</v>
      </c>
      <c r="V94" s="52">
        <v>210329.60000000001</v>
      </c>
      <c r="W94" s="290">
        <v>149360</v>
      </c>
      <c r="X94" s="290"/>
      <c r="Y94" s="290"/>
      <c r="Z94" s="290">
        <v>13630.08</v>
      </c>
      <c r="AA94" s="290">
        <v>12153.96</v>
      </c>
      <c r="AB94" s="290"/>
      <c r="AC94" s="290"/>
      <c r="AD94" s="62"/>
      <c r="AE94" s="62"/>
      <c r="AF94" s="62"/>
      <c r="AG94" s="62"/>
    </row>
    <row r="95" spans="1:33" x14ac:dyDescent="0.2">
      <c r="A95" s="62" t="s">
        <v>2294</v>
      </c>
      <c r="B95" s="288">
        <v>292219.90999999997</v>
      </c>
      <c r="C95" s="288">
        <v>0</v>
      </c>
      <c r="D95" s="288">
        <v>64423.5</v>
      </c>
      <c r="E95" s="62">
        <v>127833.01</v>
      </c>
      <c r="F95" s="62">
        <v>465960.56</v>
      </c>
      <c r="G95" s="62"/>
      <c r="H95" s="62"/>
      <c r="I95" s="289">
        <v>6000</v>
      </c>
      <c r="J95" s="289">
        <v>21230</v>
      </c>
      <c r="M95" s="289"/>
      <c r="N95" s="62"/>
      <c r="O95" s="62"/>
      <c r="P95" s="62">
        <v>107116.89</v>
      </c>
      <c r="Q95" s="62">
        <v>573056.03</v>
      </c>
      <c r="R95" s="52">
        <v>0</v>
      </c>
      <c r="S95" s="52"/>
      <c r="T95" s="52"/>
      <c r="U95" s="52">
        <v>113190</v>
      </c>
      <c r="V95" s="52">
        <v>0</v>
      </c>
      <c r="W95" s="290">
        <v>131420</v>
      </c>
      <c r="X95" s="290"/>
      <c r="Y95" s="290"/>
      <c r="Z95" s="290">
        <v>17597.849999999999</v>
      </c>
      <c r="AA95" s="290">
        <v>12712.43</v>
      </c>
      <c r="AB95" s="290"/>
      <c r="AC95" s="290"/>
      <c r="AD95" s="62"/>
      <c r="AE95" s="62"/>
      <c r="AF95" s="62"/>
      <c r="AG95" s="62"/>
    </row>
    <row r="96" spans="1:33" x14ac:dyDescent="0.2">
      <c r="A96" s="62" t="s">
        <v>2295</v>
      </c>
      <c r="B96" s="288">
        <v>244086.38</v>
      </c>
      <c r="C96" s="288">
        <v>0</v>
      </c>
      <c r="D96" s="288">
        <v>121577.32</v>
      </c>
      <c r="E96" s="62">
        <v>1614358.13</v>
      </c>
      <c r="F96" s="62">
        <v>136135.47</v>
      </c>
      <c r="G96" s="62"/>
      <c r="H96" s="62"/>
      <c r="I96" s="289">
        <v>6000</v>
      </c>
      <c r="J96" s="289">
        <v>6150</v>
      </c>
      <c r="M96" s="289"/>
      <c r="N96" s="62"/>
      <c r="O96" s="62"/>
      <c r="P96" s="62">
        <v>96559.01</v>
      </c>
      <c r="Q96" s="62">
        <v>1997218.5</v>
      </c>
      <c r="R96" s="52">
        <v>0</v>
      </c>
      <c r="S96" s="52"/>
      <c r="T96" s="52"/>
      <c r="U96" s="52">
        <v>91330</v>
      </c>
      <c r="V96" s="52">
        <v>171272</v>
      </c>
      <c r="W96" s="290">
        <v>115390</v>
      </c>
      <c r="X96" s="290"/>
      <c r="Y96" s="290"/>
      <c r="Z96" s="290">
        <v>37594.36</v>
      </c>
      <c r="AA96" s="290">
        <v>15958.81</v>
      </c>
      <c r="AB96" s="290"/>
      <c r="AC96" s="290"/>
      <c r="AD96" s="62"/>
      <c r="AE96" s="62"/>
      <c r="AF96" s="62"/>
      <c r="AG96" s="62"/>
    </row>
    <row r="97" spans="1:33" x14ac:dyDescent="0.2">
      <c r="A97" s="62" t="s">
        <v>2296</v>
      </c>
      <c r="B97" s="288">
        <v>208196.76</v>
      </c>
      <c r="C97" s="288">
        <v>27230</v>
      </c>
      <c r="D97" s="288">
        <v>14750.83</v>
      </c>
      <c r="E97" s="62">
        <v>211366.71</v>
      </c>
      <c r="F97" s="62">
        <v>137427.15</v>
      </c>
      <c r="G97" s="62"/>
      <c r="H97" s="62"/>
      <c r="I97" s="289">
        <v>5800</v>
      </c>
      <c r="J97" s="289">
        <v>2700</v>
      </c>
      <c r="M97" s="289"/>
      <c r="N97" s="62"/>
      <c r="O97" s="62"/>
      <c r="P97" s="62">
        <v>146556.60999999999</v>
      </c>
      <c r="Q97" s="62">
        <v>569833.9</v>
      </c>
      <c r="R97" s="52">
        <v>0</v>
      </c>
      <c r="S97" s="52"/>
      <c r="T97" s="52"/>
      <c r="U97" s="52">
        <v>144970</v>
      </c>
      <c r="V97" s="52">
        <v>141441.60000000001</v>
      </c>
      <c r="W97" s="290">
        <v>173010</v>
      </c>
      <c r="X97" s="290"/>
      <c r="Y97" s="290"/>
      <c r="Z97" s="290">
        <v>20448.28</v>
      </c>
      <c r="AA97" s="290">
        <v>6659.62</v>
      </c>
      <c r="AB97" s="290"/>
      <c r="AC97" s="290"/>
      <c r="AD97" s="62"/>
      <c r="AE97" s="62"/>
      <c r="AF97" s="62"/>
      <c r="AG97" s="62"/>
    </row>
    <row r="98" spans="1:33" x14ac:dyDescent="0.2">
      <c r="A98" s="62" t="s">
        <v>2297</v>
      </c>
      <c r="B98" s="288">
        <v>248534.11</v>
      </c>
      <c r="C98" s="288">
        <v>0</v>
      </c>
      <c r="D98" s="288">
        <v>50263.08</v>
      </c>
      <c r="E98" s="62">
        <v>60020.76</v>
      </c>
      <c r="F98" s="62">
        <v>532864.71</v>
      </c>
      <c r="G98" s="62"/>
      <c r="H98" s="62"/>
      <c r="I98" s="289">
        <v>6000</v>
      </c>
      <c r="J98" s="289">
        <v>4246.26</v>
      </c>
      <c r="L98" s="289">
        <v>81</v>
      </c>
      <c r="M98" s="289"/>
      <c r="N98" s="62"/>
      <c r="O98" s="62"/>
      <c r="P98" s="62">
        <v>156740.07999999999</v>
      </c>
      <c r="Q98" s="62">
        <v>528870.26</v>
      </c>
      <c r="R98" s="52">
        <v>0</v>
      </c>
      <c r="S98" s="52"/>
      <c r="T98" s="52"/>
      <c r="U98" s="52">
        <v>116090</v>
      </c>
      <c r="V98" s="52">
        <v>7000</v>
      </c>
      <c r="W98" s="290">
        <v>131950</v>
      </c>
      <c r="X98" s="290"/>
      <c r="Y98" s="290"/>
      <c r="Z98" s="290">
        <v>22493.47</v>
      </c>
      <c r="AA98" s="290"/>
      <c r="AB98" s="290"/>
      <c r="AC98" s="290"/>
      <c r="AD98" s="62"/>
      <c r="AE98" s="62"/>
      <c r="AF98" s="62"/>
      <c r="AG98" s="62"/>
    </row>
    <row r="99" spans="1:33" x14ac:dyDescent="0.2">
      <c r="A99" s="62" t="s">
        <v>2298</v>
      </c>
      <c r="B99" s="288">
        <v>286549.74</v>
      </c>
      <c r="C99" s="288">
        <v>20160</v>
      </c>
      <c r="D99" s="288">
        <v>135738.76</v>
      </c>
      <c r="E99" s="62">
        <v>22141.02</v>
      </c>
      <c r="F99" s="62">
        <v>142793.25</v>
      </c>
      <c r="G99" s="62"/>
      <c r="H99" s="62"/>
      <c r="I99" s="289">
        <v>5500</v>
      </c>
      <c r="J99" s="289">
        <v>6150</v>
      </c>
      <c r="M99" s="289"/>
      <c r="N99" s="62"/>
      <c r="O99" s="62">
        <v>-211401.67</v>
      </c>
      <c r="P99" s="62">
        <v>139858.81</v>
      </c>
      <c r="Q99" s="62">
        <v>713142.2</v>
      </c>
      <c r="R99" s="52">
        <v>0</v>
      </c>
      <c r="S99" s="52"/>
      <c r="T99" s="52"/>
      <c r="U99" s="52">
        <v>122262</v>
      </c>
      <c r="V99" s="52">
        <v>138534.39999999999</v>
      </c>
      <c r="W99" s="290">
        <v>153902</v>
      </c>
      <c r="X99" s="290"/>
      <c r="Y99" s="290"/>
      <c r="Z99" s="290">
        <v>78891.990000000005</v>
      </c>
      <c r="AA99" s="290">
        <v>5908.98</v>
      </c>
      <c r="AB99" s="290"/>
      <c r="AC99" s="290">
        <v>0</v>
      </c>
      <c r="AD99" s="62"/>
      <c r="AE99" s="62"/>
      <c r="AF99" s="62"/>
      <c r="AG99" s="62"/>
    </row>
    <row r="100" spans="1:33" x14ac:dyDescent="0.2">
      <c r="A100" s="62" t="s">
        <v>2299</v>
      </c>
      <c r="B100" s="288">
        <v>150936.47</v>
      </c>
      <c r="C100" s="288">
        <v>0</v>
      </c>
      <c r="D100" s="288">
        <v>5936.73</v>
      </c>
      <c r="E100" s="62">
        <v>358945.22</v>
      </c>
      <c r="F100" s="62">
        <v>172624.89</v>
      </c>
      <c r="G100" s="62"/>
      <c r="H100" s="62"/>
      <c r="I100" s="289">
        <v>6000</v>
      </c>
      <c r="J100" s="289">
        <v>23040</v>
      </c>
      <c r="M100" s="289"/>
      <c r="N100" s="62"/>
      <c r="O100" s="62"/>
      <c r="P100" s="62">
        <v>114414.85</v>
      </c>
      <c r="Q100" s="62">
        <v>673323.61</v>
      </c>
      <c r="R100" s="52">
        <v>0</v>
      </c>
      <c r="S100" s="52"/>
      <c r="T100" s="52"/>
      <c r="U100" s="52">
        <v>121080</v>
      </c>
      <c r="V100" s="52"/>
      <c r="W100" s="290">
        <v>141270</v>
      </c>
      <c r="X100" s="290"/>
      <c r="Y100" s="290"/>
      <c r="Z100" s="290">
        <v>19300.150000000001</v>
      </c>
      <c r="AA100" s="290">
        <v>14677.86</v>
      </c>
      <c r="AB100" s="290"/>
      <c r="AC100" s="290"/>
      <c r="AD100" s="62"/>
      <c r="AE100" s="62"/>
      <c r="AF100" s="62"/>
      <c r="AG100" s="62"/>
    </row>
    <row r="101" spans="1:33" x14ac:dyDescent="0.2">
      <c r="A101" s="62" t="s">
        <v>2300</v>
      </c>
      <c r="B101" s="288">
        <v>188257.86</v>
      </c>
      <c r="C101" s="288">
        <v>0</v>
      </c>
      <c r="D101" s="288">
        <v>523656.62</v>
      </c>
      <c r="E101" s="62">
        <v>-822.58</v>
      </c>
      <c r="F101" s="62">
        <v>318210.83</v>
      </c>
      <c r="G101" s="62"/>
      <c r="H101" s="62"/>
      <c r="I101" s="289">
        <v>5000</v>
      </c>
      <c r="J101" s="289">
        <v>6150</v>
      </c>
      <c r="M101" s="289"/>
      <c r="N101" s="62"/>
      <c r="O101" s="62"/>
      <c r="P101" s="62">
        <v>62458.68</v>
      </c>
      <c r="Q101" s="62">
        <v>1404582.07</v>
      </c>
      <c r="R101" s="52">
        <v>0</v>
      </c>
      <c r="S101" s="52"/>
      <c r="T101" s="52"/>
      <c r="U101" s="52">
        <v>125500</v>
      </c>
      <c r="V101" s="52"/>
      <c r="W101" s="290">
        <v>133380</v>
      </c>
      <c r="X101" s="290"/>
      <c r="Y101" s="290"/>
      <c r="Z101" s="290">
        <v>97265.06</v>
      </c>
      <c r="AA101" s="290">
        <v>5370.48</v>
      </c>
      <c r="AB101" s="290"/>
      <c r="AC101" s="290"/>
      <c r="AD101" s="62"/>
      <c r="AE101" s="62"/>
      <c r="AF101" s="62"/>
      <c r="AG101" s="62"/>
    </row>
    <row r="102" spans="1:33" x14ac:dyDescent="0.2">
      <c r="A102" s="62" t="s">
        <v>2301</v>
      </c>
      <c r="B102" s="288">
        <v>188246.54</v>
      </c>
      <c r="C102" s="288">
        <v>0</v>
      </c>
      <c r="D102" s="288">
        <v>75879.97</v>
      </c>
      <c r="E102" s="62">
        <v>312372.53000000003</v>
      </c>
      <c r="F102" s="62">
        <v>155677.34</v>
      </c>
      <c r="G102" s="62"/>
      <c r="H102" s="62"/>
      <c r="J102" s="289">
        <v>4130</v>
      </c>
      <c r="M102" s="289"/>
      <c r="N102" s="62"/>
      <c r="O102" s="62">
        <v>-368974.66</v>
      </c>
      <c r="P102" s="62">
        <v>340763.57</v>
      </c>
      <c r="Q102" s="62">
        <v>819557.49</v>
      </c>
      <c r="R102" s="52">
        <v>0</v>
      </c>
      <c r="S102" s="52"/>
      <c r="T102" s="52"/>
      <c r="U102" s="52">
        <v>138900</v>
      </c>
      <c r="V102" s="52"/>
      <c r="W102" s="290">
        <v>155886</v>
      </c>
      <c r="X102" s="290"/>
      <c r="Y102" s="290"/>
      <c r="Z102" s="290">
        <v>31525.91</v>
      </c>
      <c r="AA102" s="290">
        <v>6424.11</v>
      </c>
      <c r="AB102" s="290"/>
      <c r="AC102" s="290"/>
      <c r="AD102" s="62"/>
      <c r="AE102" s="62"/>
      <c r="AF102" s="62"/>
      <c r="AG102" s="62"/>
    </row>
    <row r="103" spans="1:33" x14ac:dyDescent="0.2">
      <c r="A103" s="62" t="s">
        <v>2304</v>
      </c>
      <c r="B103" s="288">
        <v>303292.45</v>
      </c>
      <c r="C103" s="288">
        <v>30000</v>
      </c>
      <c r="D103" s="288">
        <v>97293.23</v>
      </c>
      <c r="E103" s="62">
        <v>76935.759999999995</v>
      </c>
      <c r="F103" s="62">
        <v>-89392.51</v>
      </c>
      <c r="G103" s="62"/>
      <c r="H103" s="62"/>
      <c r="I103" s="289">
        <v>5500</v>
      </c>
      <c r="J103" s="289">
        <v>14740</v>
      </c>
      <c r="M103" s="289"/>
      <c r="N103" s="62"/>
      <c r="O103" s="62">
        <v>0</v>
      </c>
      <c r="P103" s="62">
        <v>182877.47</v>
      </c>
      <c r="Q103" s="62">
        <v>474645.55</v>
      </c>
      <c r="R103" s="52">
        <v>0</v>
      </c>
      <c r="S103" s="52"/>
      <c r="T103" s="52"/>
      <c r="U103" s="52">
        <v>144284</v>
      </c>
      <c r="V103" s="52"/>
      <c r="W103" s="290">
        <v>152874</v>
      </c>
      <c r="X103" s="290"/>
      <c r="Y103" s="290"/>
      <c r="Z103" s="290">
        <v>24104.93</v>
      </c>
      <c r="AA103" s="290">
        <v>15065.33</v>
      </c>
      <c r="AB103" s="290"/>
      <c r="AC103" s="290"/>
      <c r="AD103" s="62"/>
      <c r="AE103" s="62"/>
      <c r="AF103" s="62"/>
      <c r="AG103" s="62"/>
    </row>
    <row r="104" spans="1:33" x14ac:dyDescent="0.2">
      <c r="A104" s="62" t="s">
        <v>2305</v>
      </c>
      <c r="B104" s="288">
        <v>318601.73</v>
      </c>
      <c r="C104" s="288">
        <v>15000</v>
      </c>
      <c r="D104" s="288">
        <v>60549.42</v>
      </c>
      <c r="E104" s="62">
        <v>184561.76</v>
      </c>
      <c r="F104" s="62">
        <v>206210.82</v>
      </c>
      <c r="G104" s="62"/>
      <c r="H104" s="62"/>
      <c r="I104" s="289">
        <v>5000</v>
      </c>
      <c r="J104" s="289">
        <v>2700</v>
      </c>
      <c r="M104" s="289"/>
      <c r="N104" s="62"/>
      <c r="O104" s="62"/>
      <c r="P104" s="62">
        <v>214901.95</v>
      </c>
      <c r="Q104" s="62">
        <v>1172968.6100000001</v>
      </c>
      <c r="R104" s="52">
        <v>0</v>
      </c>
      <c r="S104" s="52"/>
      <c r="T104" s="52"/>
      <c r="U104" s="52">
        <v>131930</v>
      </c>
      <c r="V104" s="52">
        <v>138534.39999999999</v>
      </c>
      <c r="W104" s="290">
        <v>161916</v>
      </c>
      <c r="X104" s="290"/>
      <c r="Y104" s="290"/>
      <c r="Z104" s="290">
        <v>26548.12</v>
      </c>
      <c r="AA104" s="290">
        <v>21130.39</v>
      </c>
      <c r="AB104" s="290"/>
      <c r="AC104" s="290"/>
      <c r="AD104" s="62"/>
      <c r="AE104" s="62"/>
      <c r="AF104" s="62"/>
      <c r="AG104" s="62"/>
    </row>
    <row r="105" spans="1:33" x14ac:dyDescent="0.2">
      <c r="A105" s="62" t="s">
        <v>2353</v>
      </c>
      <c r="B105" s="288">
        <v>558919.84</v>
      </c>
      <c r="C105" s="288">
        <v>0</v>
      </c>
      <c r="D105" s="288">
        <v>22410.77</v>
      </c>
      <c r="E105" s="62">
        <v>393866.95</v>
      </c>
      <c r="F105" s="62">
        <v>42984.04</v>
      </c>
      <c r="G105" s="62"/>
      <c r="H105" s="62"/>
      <c r="I105" s="289">
        <v>6000</v>
      </c>
      <c r="J105" s="289">
        <v>3300</v>
      </c>
      <c r="M105" s="289"/>
      <c r="N105" s="62"/>
      <c r="O105" s="62"/>
      <c r="P105" s="62">
        <v>273040</v>
      </c>
      <c r="Q105" s="62">
        <v>764463.81</v>
      </c>
      <c r="R105" s="52">
        <v>0</v>
      </c>
      <c r="S105" s="52"/>
      <c r="T105" s="52"/>
      <c r="U105" s="52">
        <v>141480</v>
      </c>
      <c r="V105" s="52">
        <v>219809.6</v>
      </c>
      <c r="W105" s="290">
        <v>165775</v>
      </c>
      <c r="X105" s="290"/>
      <c r="Y105" s="290"/>
      <c r="Z105" s="290">
        <v>37532.79</v>
      </c>
      <c r="AA105" s="290">
        <v>19486.91</v>
      </c>
      <c r="AB105" s="290"/>
      <c r="AC105" s="290"/>
      <c r="AD105" s="62"/>
      <c r="AE105" s="62"/>
      <c r="AF105" s="62"/>
      <c r="AG105" s="62"/>
    </row>
    <row r="106" spans="1:33" x14ac:dyDescent="0.2">
      <c r="A106" s="62" t="s">
        <v>2354</v>
      </c>
      <c r="B106" s="288">
        <v>144311.72</v>
      </c>
      <c r="C106" s="288">
        <v>0</v>
      </c>
      <c r="D106" s="288">
        <v>52222.71</v>
      </c>
      <c r="E106" s="62">
        <v>1107663.1100000001</v>
      </c>
      <c r="F106" s="62">
        <v>135818.12</v>
      </c>
      <c r="G106" s="62"/>
      <c r="H106" s="62"/>
      <c r="I106" s="289">
        <v>6000</v>
      </c>
      <c r="J106" s="289">
        <v>22580</v>
      </c>
      <c r="M106" s="289"/>
      <c r="N106" s="62"/>
      <c r="O106" s="62"/>
      <c r="P106" s="62">
        <v>83823.86</v>
      </c>
      <c r="Q106" s="62">
        <v>1440238.21</v>
      </c>
      <c r="R106" s="52">
        <v>0</v>
      </c>
      <c r="S106" s="52"/>
      <c r="T106" s="52"/>
      <c r="U106" s="52">
        <v>123686</v>
      </c>
      <c r="V106" s="52"/>
      <c r="W106" s="290">
        <v>140266</v>
      </c>
      <c r="X106" s="290"/>
      <c r="Y106" s="290"/>
      <c r="Z106" s="290">
        <v>28189.71</v>
      </c>
      <c r="AA106" s="290">
        <v>85236.13</v>
      </c>
      <c r="AB106" s="290"/>
      <c r="AC106" s="290"/>
      <c r="AD106" s="62"/>
      <c r="AE106" s="62"/>
      <c r="AF106" s="62"/>
      <c r="AG106" s="62"/>
    </row>
    <row r="107" spans="1:33" x14ac:dyDescent="0.2">
      <c r="A107" s="62" t="s">
        <v>2359</v>
      </c>
      <c r="B107" s="288">
        <v>876787.66</v>
      </c>
      <c r="C107" s="288">
        <v>0</v>
      </c>
      <c r="D107" s="288">
        <v>42114.16</v>
      </c>
      <c r="E107" s="62">
        <v>2293006.86</v>
      </c>
      <c r="F107" s="62">
        <v>105740.23</v>
      </c>
      <c r="G107" s="62"/>
      <c r="H107" s="62"/>
      <c r="I107" s="289">
        <v>5500</v>
      </c>
      <c r="J107" s="289">
        <v>5700</v>
      </c>
      <c r="M107" s="289"/>
      <c r="N107" s="62"/>
      <c r="O107" s="62"/>
      <c r="P107" s="62">
        <v>195426.31</v>
      </c>
      <c r="Q107" s="62">
        <v>2616413.23</v>
      </c>
      <c r="R107" s="52">
        <v>0</v>
      </c>
      <c r="S107" s="52"/>
      <c r="T107" s="52"/>
      <c r="U107" s="52">
        <v>87920</v>
      </c>
      <c r="V107" s="52">
        <v>388427.2</v>
      </c>
      <c r="W107" s="290">
        <v>148130</v>
      </c>
      <c r="X107" s="290"/>
      <c r="Y107" s="290"/>
      <c r="Z107" s="290">
        <v>87351.52</v>
      </c>
      <c r="AA107" s="290"/>
      <c r="AB107" s="290"/>
      <c r="AC107" s="290"/>
      <c r="AD107" s="62"/>
      <c r="AE107" s="62"/>
      <c r="AF107" s="62"/>
      <c r="AG107" s="62"/>
    </row>
    <row r="108" spans="1:33" x14ac:dyDescent="0.2">
      <c r="A108" s="62" t="s">
        <v>2307</v>
      </c>
      <c r="B108" s="288">
        <v>130164.38</v>
      </c>
      <c r="C108" s="288">
        <v>0</v>
      </c>
      <c r="D108" s="288">
        <v>37643.25</v>
      </c>
      <c r="E108" s="62">
        <v>117915.58</v>
      </c>
      <c r="F108" s="62">
        <v>75860.929999999993</v>
      </c>
      <c r="G108" s="62"/>
      <c r="H108" s="62"/>
      <c r="J108" s="289">
        <v>18600</v>
      </c>
      <c r="M108" s="289"/>
      <c r="N108" s="62"/>
      <c r="O108" s="62"/>
      <c r="P108" s="62"/>
      <c r="Q108" s="62">
        <v>2310952.34</v>
      </c>
      <c r="R108" s="52">
        <v>22740.17</v>
      </c>
      <c r="S108" s="52"/>
      <c r="T108" s="52"/>
      <c r="U108" s="52">
        <v>98250</v>
      </c>
      <c r="V108" s="52">
        <v>11600</v>
      </c>
      <c r="W108" s="290">
        <v>125740</v>
      </c>
      <c r="X108" s="290"/>
      <c r="Y108" s="290"/>
      <c r="Z108" s="290">
        <v>65800.5</v>
      </c>
      <c r="AA108" s="290">
        <v>9022.27</v>
      </c>
      <c r="AB108" s="290"/>
      <c r="AC108" s="290"/>
      <c r="AD108" s="62"/>
      <c r="AE108" s="62"/>
      <c r="AF108" s="62"/>
      <c r="AG108" s="62"/>
    </row>
    <row r="109" spans="1:33" x14ac:dyDescent="0.2">
      <c r="A109" s="62" t="s">
        <v>2308</v>
      </c>
      <c r="B109" s="288">
        <v>424846.42</v>
      </c>
      <c r="C109" s="288">
        <v>0</v>
      </c>
      <c r="D109" s="288">
        <v>66190.19</v>
      </c>
      <c r="E109" s="62">
        <v>1527490.54</v>
      </c>
      <c r="F109" s="62">
        <v>104748.6</v>
      </c>
      <c r="G109" s="62"/>
      <c r="H109" s="62"/>
      <c r="J109" s="289">
        <v>23700</v>
      </c>
      <c r="M109" s="289"/>
      <c r="N109" s="62"/>
      <c r="O109" s="62"/>
      <c r="P109" s="62"/>
      <c r="Q109" s="62">
        <v>1228203.58</v>
      </c>
      <c r="R109" s="52">
        <v>9008.7800000000007</v>
      </c>
      <c r="S109" s="52"/>
      <c r="T109" s="52"/>
      <c r="U109" s="52">
        <v>83820</v>
      </c>
      <c r="V109" s="52">
        <v>11200</v>
      </c>
      <c r="W109" s="290">
        <v>110550</v>
      </c>
      <c r="X109" s="290"/>
      <c r="Y109" s="290"/>
      <c r="Z109" s="290">
        <v>53610.720000000001</v>
      </c>
      <c r="AA109" s="290">
        <v>12448.16</v>
      </c>
      <c r="AB109" s="290"/>
      <c r="AC109" s="290"/>
      <c r="AD109" s="62"/>
      <c r="AE109" s="62"/>
      <c r="AF109" s="62"/>
      <c r="AG109" s="62"/>
    </row>
    <row r="110" spans="1:33" x14ac:dyDescent="0.2">
      <c r="A110" s="62" t="s">
        <v>2309</v>
      </c>
      <c r="B110" s="288">
        <v>88778.61</v>
      </c>
      <c r="C110" s="288">
        <v>886.77</v>
      </c>
      <c r="D110" s="288">
        <v>121602.78</v>
      </c>
      <c r="E110" s="62">
        <v>1486880.37</v>
      </c>
      <c r="F110" s="62">
        <v>67371.41</v>
      </c>
      <c r="G110" s="62"/>
      <c r="H110" s="62"/>
      <c r="J110" s="289">
        <v>24100</v>
      </c>
      <c r="M110" s="289"/>
      <c r="N110" s="62"/>
      <c r="O110" s="62"/>
      <c r="P110" s="62"/>
      <c r="Q110" s="62">
        <v>1322855.6000000001</v>
      </c>
      <c r="R110" s="52">
        <v>44268.68</v>
      </c>
      <c r="S110" s="52"/>
      <c r="T110" s="52"/>
      <c r="U110" s="52">
        <v>112380</v>
      </c>
      <c r="V110" s="52">
        <v>11600</v>
      </c>
      <c r="W110" s="290">
        <v>142110</v>
      </c>
      <c r="X110" s="290"/>
      <c r="Y110" s="290"/>
      <c r="Z110" s="290">
        <v>61201</v>
      </c>
      <c r="AA110" s="290">
        <v>11358.58</v>
      </c>
      <c r="AB110" s="290"/>
      <c r="AC110" s="290"/>
      <c r="AD110" s="62"/>
      <c r="AE110" s="62"/>
      <c r="AF110" s="62"/>
      <c r="AG110" s="62"/>
    </row>
    <row r="111" spans="1:33" x14ac:dyDescent="0.2">
      <c r="A111" s="62" t="s">
        <v>2310</v>
      </c>
      <c r="B111" s="288">
        <v>82611.64</v>
      </c>
      <c r="C111" s="288">
        <v>10773.28</v>
      </c>
      <c r="D111" s="288">
        <v>120683.09</v>
      </c>
      <c r="E111" s="62">
        <v>1402670.91</v>
      </c>
      <c r="F111" s="62">
        <v>336004.58</v>
      </c>
      <c r="G111" s="62"/>
      <c r="H111" s="62"/>
      <c r="J111" s="289">
        <v>21809</v>
      </c>
      <c r="M111" s="289"/>
      <c r="N111" s="62"/>
      <c r="O111" s="62"/>
      <c r="P111" s="62"/>
      <c r="Q111" s="62">
        <v>2235714.37</v>
      </c>
      <c r="R111" s="52">
        <v>44321.22</v>
      </c>
      <c r="S111" s="52"/>
      <c r="T111" s="52"/>
      <c r="U111" s="52">
        <v>104194.4</v>
      </c>
      <c r="V111" s="52">
        <v>11600</v>
      </c>
      <c r="W111" s="290">
        <v>120174.39999999999</v>
      </c>
      <c r="X111" s="290"/>
      <c r="Y111" s="290"/>
      <c r="Z111" s="290">
        <v>45439.46</v>
      </c>
      <c r="AA111" s="290">
        <v>31675.26</v>
      </c>
      <c r="AB111" s="290"/>
      <c r="AC111" s="290"/>
      <c r="AD111" s="62"/>
      <c r="AE111" s="62"/>
      <c r="AF111" s="62"/>
      <c r="AG111" s="62"/>
    </row>
    <row r="112" spans="1:33" x14ac:dyDescent="0.2">
      <c r="A112" s="62" t="s">
        <v>2311</v>
      </c>
      <c r="B112" s="288">
        <v>73704.77</v>
      </c>
      <c r="C112" s="288">
        <v>0</v>
      </c>
      <c r="D112" s="288">
        <v>87642.33</v>
      </c>
      <c r="E112" s="62">
        <v>321252.82</v>
      </c>
      <c r="F112" s="62">
        <v>190893.74</v>
      </c>
      <c r="G112" s="62"/>
      <c r="H112" s="62"/>
      <c r="J112" s="289">
        <v>7725</v>
      </c>
      <c r="M112" s="289"/>
      <c r="N112" s="62"/>
      <c r="O112" s="62"/>
      <c r="P112" s="62"/>
      <c r="Q112" s="62">
        <v>1762414.5</v>
      </c>
      <c r="R112" s="52">
        <v>31231.48</v>
      </c>
      <c r="S112" s="52"/>
      <c r="T112" s="52"/>
      <c r="U112" s="52">
        <v>79207</v>
      </c>
      <c r="V112" s="52">
        <v>10800</v>
      </c>
      <c r="W112" s="290">
        <v>105587</v>
      </c>
      <c r="X112" s="290"/>
      <c r="Y112" s="290"/>
      <c r="Z112" s="290">
        <v>58732.69</v>
      </c>
      <c r="AA112" s="290">
        <v>14523.44</v>
      </c>
      <c r="AB112" s="290"/>
      <c r="AC112" s="290"/>
      <c r="AD112" s="62"/>
      <c r="AE112" s="62"/>
      <c r="AF112" s="62"/>
      <c r="AG112" s="62"/>
    </row>
    <row r="113" spans="1:33" x14ac:dyDescent="0.2">
      <c r="A113" s="62" t="s">
        <v>2312</v>
      </c>
      <c r="B113" s="288">
        <v>170170.67</v>
      </c>
      <c r="C113" s="288">
        <v>3330.5</v>
      </c>
      <c r="D113" s="288">
        <v>12913.87</v>
      </c>
      <c r="E113" s="62">
        <v>2210871.2000000002</v>
      </c>
      <c r="F113" s="62">
        <v>226756.68</v>
      </c>
      <c r="G113" s="62">
        <v>1</v>
      </c>
      <c r="H113" s="62"/>
      <c r="J113" s="289">
        <v>14200</v>
      </c>
      <c r="L113" s="289">
        <v>1293.47</v>
      </c>
      <c r="M113" s="289"/>
      <c r="N113" s="62"/>
      <c r="O113" s="62"/>
      <c r="P113" s="62"/>
      <c r="Q113" s="62">
        <v>513834.47</v>
      </c>
      <c r="R113" s="52">
        <v>8737.4699999999993</v>
      </c>
      <c r="S113" s="52"/>
      <c r="T113" s="52"/>
      <c r="U113" s="52">
        <v>147520</v>
      </c>
      <c r="V113" s="52">
        <v>7200</v>
      </c>
      <c r="W113" s="290">
        <v>161020</v>
      </c>
      <c r="X113" s="290"/>
      <c r="Y113" s="290"/>
      <c r="Z113" s="290">
        <v>28124.89</v>
      </c>
      <c r="AA113" s="290">
        <v>15021.01</v>
      </c>
      <c r="AB113" s="290"/>
      <c r="AC113" s="290"/>
      <c r="AD113" s="62"/>
      <c r="AE113" s="62"/>
      <c r="AF113" s="62"/>
      <c r="AG113" s="62"/>
    </row>
    <row r="114" spans="1:33" x14ac:dyDescent="0.2">
      <c r="A114" s="62" t="s">
        <v>2313</v>
      </c>
      <c r="B114" s="288">
        <v>79257.77</v>
      </c>
      <c r="C114" s="288">
        <v>5996.23</v>
      </c>
      <c r="D114" s="288">
        <v>52632</v>
      </c>
      <c r="E114" s="62">
        <v>842795.14</v>
      </c>
      <c r="F114" s="62">
        <v>163161.57</v>
      </c>
      <c r="G114" s="62"/>
      <c r="H114" s="62"/>
      <c r="J114" s="289">
        <v>19325</v>
      </c>
      <c r="M114" s="289"/>
      <c r="N114" s="62"/>
      <c r="O114" s="62">
        <v>0</v>
      </c>
      <c r="P114" s="62">
        <v>0</v>
      </c>
      <c r="Q114" s="62">
        <v>3774792.24</v>
      </c>
      <c r="R114" s="52">
        <v>42458.68</v>
      </c>
      <c r="S114" s="52"/>
      <c r="T114" s="52"/>
      <c r="U114" s="52">
        <v>81437</v>
      </c>
      <c r="V114" s="52">
        <v>11600</v>
      </c>
      <c r="W114" s="290">
        <v>111517</v>
      </c>
      <c r="X114" s="290"/>
      <c r="Y114" s="290"/>
      <c r="Z114" s="290">
        <v>60677.54</v>
      </c>
      <c r="AA114" s="290">
        <v>17893.46</v>
      </c>
      <c r="AB114" s="290"/>
      <c r="AC114" s="290"/>
      <c r="AD114" s="62"/>
      <c r="AE114" s="62"/>
      <c r="AF114" s="62"/>
      <c r="AG114" s="62"/>
    </row>
    <row r="115" spans="1:33" x14ac:dyDescent="0.2">
      <c r="A115" s="62" t="s">
        <v>2314</v>
      </c>
      <c r="B115" s="288">
        <v>153402.66</v>
      </c>
      <c r="C115" s="288">
        <v>0</v>
      </c>
      <c r="D115" s="288">
        <v>73472.08</v>
      </c>
      <c r="E115" s="62">
        <v>434191.52</v>
      </c>
      <c r="F115" s="62">
        <v>438945.42</v>
      </c>
      <c r="G115" s="62"/>
      <c r="H115" s="62"/>
      <c r="J115" s="289">
        <v>27125</v>
      </c>
      <c r="M115" s="289"/>
      <c r="N115" s="62"/>
      <c r="O115" s="62"/>
      <c r="P115" s="62">
        <v>6900</v>
      </c>
      <c r="Q115" s="62">
        <v>1908283.93</v>
      </c>
      <c r="R115" s="52">
        <v>27648.1</v>
      </c>
      <c r="S115" s="52"/>
      <c r="T115" s="52"/>
      <c r="U115" s="52">
        <v>81005.3</v>
      </c>
      <c r="V115" s="52">
        <v>8700</v>
      </c>
      <c r="W115" s="290">
        <v>106115.3</v>
      </c>
      <c r="X115" s="290"/>
      <c r="Y115" s="290"/>
      <c r="Z115" s="290">
        <v>46621.72</v>
      </c>
      <c r="AA115" s="290">
        <v>20195.38</v>
      </c>
      <c r="AB115" s="290"/>
      <c r="AC115" s="290"/>
      <c r="AD115" s="62"/>
      <c r="AE115" s="62"/>
      <c r="AF115" s="62"/>
      <c r="AG115" s="62"/>
    </row>
    <row r="116" spans="1:33" x14ac:dyDescent="0.2">
      <c r="A116" s="62" t="s">
        <v>2315</v>
      </c>
      <c r="B116" s="288">
        <v>146870.32</v>
      </c>
      <c r="C116" s="288">
        <v>1503</v>
      </c>
      <c r="D116" s="288">
        <v>68574.570000000007</v>
      </c>
      <c r="E116" s="62">
        <v>1164526.06</v>
      </c>
      <c r="F116" s="62">
        <v>321778.71999999997</v>
      </c>
      <c r="G116" s="62"/>
      <c r="H116" s="62"/>
      <c r="J116" s="289">
        <v>14485</v>
      </c>
      <c r="M116" s="289"/>
      <c r="N116" s="62"/>
      <c r="O116" s="62"/>
      <c r="P116" s="62"/>
      <c r="Q116" s="62">
        <v>1980426.11</v>
      </c>
      <c r="R116" s="52">
        <v>23337.27</v>
      </c>
      <c r="S116" s="52"/>
      <c r="T116" s="52"/>
      <c r="U116" s="52">
        <v>68958.5</v>
      </c>
      <c r="V116" s="52">
        <v>7000</v>
      </c>
      <c r="W116" s="290">
        <v>83548.5</v>
      </c>
      <c r="X116" s="290"/>
      <c r="Y116" s="290"/>
      <c r="Z116" s="290">
        <v>43420.59</v>
      </c>
      <c r="AA116" s="290">
        <v>17067.12</v>
      </c>
      <c r="AB116" s="290"/>
      <c r="AC116" s="290"/>
      <c r="AD116" s="62"/>
      <c r="AE116" s="62"/>
      <c r="AF116" s="62"/>
      <c r="AG116" s="62"/>
    </row>
    <row r="117" spans="1:33" x14ac:dyDescent="0.2">
      <c r="A117" s="62" t="s">
        <v>2316</v>
      </c>
      <c r="B117" s="288">
        <v>81034.13</v>
      </c>
      <c r="C117" s="288">
        <v>6863.82</v>
      </c>
      <c r="D117" s="288">
        <v>13868.75</v>
      </c>
      <c r="E117" s="62">
        <v>287048.15000000002</v>
      </c>
      <c r="F117" s="62">
        <v>340972.87</v>
      </c>
      <c r="G117" s="62"/>
      <c r="H117" s="62"/>
      <c r="J117" s="289">
        <v>22825</v>
      </c>
      <c r="M117" s="289"/>
      <c r="N117" s="62"/>
      <c r="O117" s="62"/>
      <c r="P117" s="62"/>
      <c r="Q117" s="62">
        <v>2133398.12</v>
      </c>
      <c r="R117" s="52">
        <v>34422.5</v>
      </c>
      <c r="S117" s="52"/>
      <c r="T117" s="52"/>
      <c r="U117" s="52">
        <v>161352.79999999999</v>
      </c>
      <c r="V117" s="52">
        <v>15100</v>
      </c>
      <c r="W117" s="290">
        <v>195052.79999999999</v>
      </c>
      <c r="X117" s="290"/>
      <c r="Y117" s="290"/>
      <c r="Z117" s="290">
        <v>54356.63</v>
      </c>
      <c r="AA117" s="290">
        <v>15072.59</v>
      </c>
      <c r="AB117" s="290"/>
      <c r="AC117" s="290"/>
      <c r="AD117" s="62"/>
      <c r="AE117" s="62"/>
      <c r="AF117" s="62"/>
      <c r="AG117" s="62"/>
    </row>
    <row r="118" spans="1:33" x14ac:dyDescent="0.2">
      <c r="A118" s="62" t="s">
        <v>2317</v>
      </c>
      <c r="B118" s="288">
        <v>140148.94</v>
      </c>
      <c r="C118" s="288">
        <v>0</v>
      </c>
      <c r="D118" s="288">
        <v>56641.02</v>
      </c>
      <c r="E118" s="62">
        <v>5</v>
      </c>
      <c r="F118" s="62">
        <v>116322.04</v>
      </c>
      <c r="G118" s="62"/>
      <c r="H118" s="62"/>
      <c r="J118" s="289">
        <v>22625</v>
      </c>
      <c r="M118" s="289"/>
      <c r="N118" s="62"/>
      <c r="O118" s="62"/>
      <c r="P118" s="62"/>
      <c r="Q118" s="62">
        <v>1945240.49</v>
      </c>
      <c r="R118" s="52">
        <v>19996.599999999999</v>
      </c>
      <c r="S118" s="52"/>
      <c r="T118" s="52"/>
      <c r="U118" s="52">
        <v>76351.100000000006</v>
      </c>
      <c r="V118" s="52">
        <v>8900</v>
      </c>
      <c r="W118" s="290">
        <v>103651.1</v>
      </c>
      <c r="X118" s="290"/>
      <c r="Y118" s="290"/>
      <c r="Z118" s="290">
        <v>38112.129999999997</v>
      </c>
      <c r="AA118" s="290">
        <v>3220.38</v>
      </c>
      <c r="AB118" s="290"/>
      <c r="AC118" s="290"/>
      <c r="AD118" s="62"/>
      <c r="AE118" s="62"/>
      <c r="AF118" s="62"/>
      <c r="AG118" s="62"/>
    </row>
    <row r="119" spans="1:33" x14ac:dyDescent="0.2">
      <c r="A119" s="62" t="s">
        <v>2318</v>
      </c>
      <c r="B119" s="288">
        <v>42382.45</v>
      </c>
      <c r="C119" s="288">
        <v>0</v>
      </c>
      <c r="D119" s="288">
        <v>17325.91</v>
      </c>
      <c r="E119" s="62">
        <v>485535.76</v>
      </c>
      <c r="F119" s="62">
        <v>193274.47</v>
      </c>
      <c r="G119" s="62"/>
      <c r="H119" s="62"/>
      <c r="J119" s="289">
        <v>27400</v>
      </c>
      <c r="M119" s="289"/>
      <c r="N119" s="62"/>
      <c r="O119" s="62"/>
      <c r="P119" s="62"/>
      <c r="Q119" s="62">
        <v>2404357.2799999998</v>
      </c>
      <c r="R119" s="52">
        <v>13462.76</v>
      </c>
      <c r="S119" s="52">
        <v>50000</v>
      </c>
      <c r="T119" s="52"/>
      <c r="U119" s="52">
        <v>96920</v>
      </c>
      <c r="V119" s="52">
        <v>40400</v>
      </c>
      <c r="W119" s="290">
        <v>157260</v>
      </c>
      <c r="X119" s="290"/>
      <c r="Y119" s="290"/>
      <c r="Z119" s="290">
        <v>69545.84</v>
      </c>
      <c r="AA119" s="290">
        <v>13198.19</v>
      </c>
      <c r="AB119" s="290"/>
      <c r="AC119" s="290"/>
      <c r="AD119" s="62"/>
      <c r="AE119" s="62"/>
      <c r="AF119" s="62"/>
      <c r="AG119" s="62"/>
    </row>
    <row r="120" spans="1:33" x14ac:dyDescent="0.2">
      <c r="A120" s="62" t="s">
        <v>2319</v>
      </c>
      <c r="B120" s="288">
        <v>81603</v>
      </c>
      <c r="C120" s="288">
        <v>50000</v>
      </c>
      <c r="D120" s="288">
        <v>44659.62</v>
      </c>
      <c r="E120" s="62">
        <v>108089.92</v>
      </c>
      <c r="F120" s="62">
        <v>149707.18</v>
      </c>
      <c r="G120" s="62"/>
      <c r="H120" s="62"/>
      <c r="M120" s="289"/>
      <c r="N120" s="62"/>
      <c r="O120" s="62"/>
      <c r="P120" s="62"/>
      <c r="Q120" s="62">
        <v>3154007.83</v>
      </c>
      <c r="R120" s="52">
        <v>32367.93</v>
      </c>
      <c r="S120" s="52"/>
      <c r="T120" s="52"/>
      <c r="U120" s="52">
        <v>100500</v>
      </c>
      <c r="V120" s="52"/>
      <c r="W120" s="290">
        <v>116760</v>
      </c>
      <c r="X120" s="290"/>
      <c r="Y120" s="290"/>
      <c r="Z120" s="290">
        <v>61426.32</v>
      </c>
      <c r="AA120" s="290">
        <v>11176.12</v>
      </c>
      <c r="AB120" s="290"/>
      <c r="AC120" s="290"/>
      <c r="AD120" s="62"/>
      <c r="AE120" s="62"/>
      <c r="AF120" s="62"/>
      <c r="AG120" s="62"/>
    </row>
    <row r="121" spans="1:33" x14ac:dyDescent="0.2">
      <c r="A121" s="62" t="s">
        <v>2320</v>
      </c>
      <c r="B121" s="288">
        <v>113796.97</v>
      </c>
      <c r="C121" s="288">
        <v>0</v>
      </c>
      <c r="D121" s="288">
        <v>67830.12</v>
      </c>
      <c r="E121" s="62">
        <v>827019.23</v>
      </c>
      <c r="F121" s="62">
        <v>285822.12</v>
      </c>
      <c r="G121" s="62"/>
      <c r="H121" s="62"/>
      <c r="J121" s="289">
        <v>14925</v>
      </c>
      <c r="K121" s="289">
        <v>82750</v>
      </c>
      <c r="M121" s="289"/>
      <c r="N121" s="62"/>
      <c r="O121" s="62"/>
      <c r="P121" s="62"/>
      <c r="Q121" s="62">
        <v>2272032.2400000002</v>
      </c>
      <c r="R121" s="52">
        <v>28720.03</v>
      </c>
      <c r="S121" s="52"/>
      <c r="T121" s="52"/>
      <c r="U121" s="52">
        <v>87487.6</v>
      </c>
      <c r="V121" s="52">
        <v>7200</v>
      </c>
      <c r="W121" s="290">
        <v>101637.6</v>
      </c>
      <c r="X121" s="290"/>
      <c r="Y121" s="290"/>
      <c r="Z121" s="290">
        <v>61268.45</v>
      </c>
      <c r="AA121" s="290">
        <v>15104.51</v>
      </c>
      <c r="AB121" s="290"/>
      <c r="AC121" s="290"/>
      <c r="AD121" s="62"/>
      <c r="AE121" s="62"/>
      <c r="AF121" s="62"/>
      <c r="AG121" s="62"/>
    </row>
    <row r="122" spans="1:33" x14ac:dyDescent="0.2">
      <c r="A122" s="62" t="s">
        <v>2321</v>
      </c>
      <c r="B122" s="288">
        <v>124962.3</v>
      </c>
      <c r="C122" s="288">
        <v>0</v>
      </c>
      <c r="D122" s="288">
        <v>228356.63</v>
      </c>
      <c r="E122" s="62">
        <v>401945.98</v>
      </c>
      <c r="F122" s="62">
        <v>98192</v>
      </c>
      <c r="G122" s="62"/>
      <c r="H122" s="62"/>
      <c r="J122" s="289">
        <v>15716.86</v>
      </c>
      <c r="M122" s="289"/>
      <c r="N122" s="62"/>
      <c r="O122" s="62"/>
      <c r="P122" s="62"/>
      <c r="Q122" s="62">
        <v>1679735.01</v>
      </c>
      <c r="R122" s="52">
        <v>11408.66</v>
      </c>
      <c r="S122" s="52"/>
      <c r="T122" s="52"/>
      <c r="U122" s="52">
        <v>43860</v>
      </c>
      <c r="V122" s="52"/>
      <c r="W122" s="290">
        <v>59658</v>
      </c>
      <c r="X122" s="290"/>
      <c r="Y122" s="290"/>
      <c r="Z122" s="290">
        <v>76219.850000000006</v>
      </c>
      <c r="AA122" s="290">
        <v>10904.05</v>
      </c>
      <c r="AB122" s="290"/>
      <c r="AC122" s="290"/>
      <c r="AD122" s="62"/>
      <c r="AE122" s="62"/>
      <c r="AF122" s="62"/>
      <c r="AG122" s="62"/>
    </row>
    <row r="123" spans="1:33" x14ac:dyDescent="0.2">
      <c r="A123" s="62" t="s">
        <v>2322</v>
      </c>
      <c r="B123" s="288">
        <v>186203.84</v>
      </c>
      <c r="C123" s="288">
        <v>0</v>
      </c>
      <c r="D123" s="288">
        <v>57576.09</v>
      </c>
      <c r="E123" s="62">
        <v>123854.68</v>
      </c>
      <c r="F123" s="62">
        <v>143689.73000000001</v>
      </c>
      <c r="G123" s="62"/>
      <c r="H123" s="62"/>
      <c r="J123" s="289">
        <v>20400</v>
      </c>
      <c r="M123" s="289"/>
      <c r="N123" s="62"/>
      <c r="O123" s="62"/>
      <c r="P123" s="62"/>
      <c r="Q123" s="62">
        <v>1611506.92</v>
      </c>
      <c r="R123" s="52">
        <v>25177.279999999999</v>
      </c>
      <c r="S123" s="52"/>
      <c r="T123" s="52"/>
      <c r="U123" s="52">
        <v>97880</v>
      </c>
      <c r="V123" s="52">
        <v>8400</v>
      </c>
      <c r="W123" s="290">
        <v>113980</v>
      </c>
      <c r="X123" s="290"/>
      <c r="Y123" s="290"/>
      <c r="Z123" s="290">
        <v>99585.5</v>
      </c>
      <c r="AA123" s="290">
        <v>8868.08</v>
      </c>
      <c r="AB123" s="290"/>
      <c r="AC123" s="290"/>
      <c r="AD123" s="62"/>
      <c r="AE123" s="62"/>
      <c r="AF123" s="62"/>
      <c r="AG123" s="62"/>
    </row>
    <row r="124" spans="1:33" x14ac:dyDescent="0.2">
      <c r="A124" s="62" t="s">
        <v>2323</v>
      </c>
      <c r="B124" s="288">
        <v>120763.38</v>
      </c>
      <c r="C124" s="288">
        <v>17603.96</v>
      </c>
      <c r="D124" s="288">
        <v>77154.62</v>
      </c>
      <c r="E124" s="62">
        <v>26491.15</v>
      </c>
      <c r="F124" s="62">
        <v>424660.46</v>
      </c>
      <c r="G124" s="62"/>
      <c r="H124" s="62"/>
      <c r="J124" s="289">
        <v>14925</v>
      </c>
      <c r="M124" s="289"/>
      <c r="N124" s="62"/>
      <c r="O124" s="62"/>
      <c r="P124" s="62"/>
      <c r="Q124" s="62">
        <v>667875.67000000004</v>
      </c>
      <c r="R124" s="52">
        <v>45274.71</v>
      </c>
      <c r="S124" s="52">
        <v>27300</v>
      </c>
      <c r="T124" s="52"/>
      <c r="U124" s="52">
        <v>28881.3</v>
      </c>
      <c r="V124" s="52">
        <v>7200</v>
      </c>
      <c r="W124" s="290">
        <v>66331.3</v>
      </c>
      <c r="X124" s="290"/>
      <c r="Y124" s="290"/>
      <c r="Z124" s="290">
        <v>37145.79</v>
      </c>
      <c r="AA124" s="290">
        <v>6114.72</v>
      </c>
      <c r="AB124" s="290"/>
      <c r="AC124" s="290"/>
      <c r="AD124" s="62"/>
      <c r="AE124" s="62"/>
      <c r="AF124" s="62"/>
      <c r="AG124" s="62"/>
    </row>
    <row r="125" spans="1:33" x14ac:dyDescent="0.2">
      <c r="A125" s="62" t="s">
        <v>2324</v>
      </c>
      <c r="B125" s="288">
        <v>48008.15</v>
      </c>
      <c r="C125" s="288">
        <v>4657.43</v>
      </c>
      <c r="D125" s="288">
        <v>79284.02</v>
      </c>
      <c r="E125" s="62">
        <v>730084.74</v>
      </c>
      <c r="F125" s="62">
        <v>217085.73</v>
      </c>
      <c r="G125" s="62">
        <v>2382.33</v>
      </c>
      <c r="H125" s="62"/>
      <c r="J125" s="289">
        <v>36830</v>
      </c>
      <c r="M125" s="289"/>
      <c r="N125" s="62"/>
      <c r="O125" s="62"/>
      <c r="P125" s="62"/>
      <c r="Q125" s="62">
        <v>654977.96</v>
      </c>
      <c r="R125" s="52">
        <v>28349</v>
      </c>
      <c r="S125" s="52">
        <v>27700</v>
      </c>
      <c r="T125" s="52"/>
      <c r="U125" s="52">
        <v>53319.1</v>
      </c>
      <c r="V125" s="52">
        <v>9400</v>
      </c>
      <c r="W125" s="290">
        <v>86429.1</v>
      </c>
      <c r="X125" s="290"/>
      <c r="Y125" s="290"/>
      <c r="Z125" s="290">
        <v>41033.32</v>
      </c>
      <c r="AA125" s="290">
        <v>10999.61</v>
      </c>
      <c r="AB125" s="290"/>
      <c r="AC125" s="290"/>
      <c r="AD125" s="62"/>
      <c r="AE125" s="62"/>
      <c r="AF125" s="62"/>
      <c r="AG125" s="62"/>
    </row>
    <row r="126" spans="1:33" x14ac:dyDescent="0.2">
      <c r="A126" s="62" t="s">
        <v>2325</v>
      </c>
      <c r="B126" s="288">
        <v>185930.14</v>
      </c>
      <c r="C126" s="288">
        <v>0</v>
      </c>
      <c r="D126" s="288">
        <v>231347.51</v>
      </c>
      <c r="E126" s="62">
        <v>556207.75</v>
      </c>
      <c r="F126" s="62">
        <v>10083.09</v>
      </c>
      <c r="G126" s="62"/>
      <c r="H126" s="62"/>
      <c r="J126" s="289">
        <v>6000</v>
      </c>
      <c r="M126" s="289"/>
      <c r="N126" s="62"/>
      <c r="O126" s="62"/>
      <c r="P126" s="62"/>
      <c r="Q126" s="62">
        <v>3175397.16</v>
      </c>
      <c r="R126" s="52">
        <v>21276</v>
      </c>
      <c r="S126" s="52"/>
      <c r="T126" s="52"/>
      <c r="U126" s="52">
        <v>158540</v>
      </c>
      <c r="V126" s="52"/>
      <c r="W126" s="290">
        <v>167830</v>
      </c>
      <c r="X126" s="290"/>
      <c r="Y126" s="290"/>
      <c r="Z126" s="290">
        <v>51532.42</v>
      </c>
      <c r="AA126" s="290">
        <v>23011.78</v>
      </c>
      <c r="AB126" s="290"/>
      <c r="AC126" s="290"/>
      <c r="AD126" s="62"/>
      <c r="AE126" s="62"/>
      <c r="AF126" s="62"/>
      <c r="AG126" s="62"/>
    </row>
    <row r="127" spans="1:33" x14ac:dyDescent="0.2">
      <c r="A127" s="62" t="s">
        <v>2326</v>
      </c>
      <c r="B127" s="288">
        <v>126442.73</v>
      </c>
      <c r="C127" s="288">
        <v>0</v>
      </c>
      <c r="D127" s="288">
        <v>5238.8</v>
      </c>
      <c r="E127" s="62">
        <v>133358.54</v>
      </c>
      <c r="F127" s="62">
        <v>29134.26</v>
      </c>
      <c r="G127" s="62"/>
      <c r="H127" s="62"/>
      <c r="J127" s="289">
        <v>7857</v>
      </c>
      <c r="M127" s="289"/>
      <c r="N127" s="62"/>
      <c r="O127" s="62"/>
      <c r="P127" s="62"/>
      <c r="Q127" s="62">
        <v>1191484.79</v>
      </c>
      <c r="R127" s="52">
        <v>11569.09</v>
      </c>
      <c r="S127" s="52"/>
      <c r="T127" s="52">
        <v>333.94</v>
      </c>
      <c r="U127" s="52">
        <v>71850</v>
      </c>
      <c r="V127" s="52"/>
      <c r="W127" s="290">
        <v>91140</v>
      </c>
      <c r="X127" s="290"/>
      <c r="Y127" s="290"/>
      <c r="Z127" s="290">
        <v>17404.2</v>
      </c>
      <c r="AA127" s="290">
        <v>2955.78</v>
      </c>
      <c r="AB127" s="290"/>
      <c r="AC127" s="290"/>
      <c r="AD127" s="62"/>
      <c r="AE127" s="62"/>
      <c r="AF127" s="62"/>
      <c r="AG127" s="62"/>
    </row>
    <row r="128" spans="1:33" x14ac:dyDescent="0.2">
      <c r="A128" s="62" t="s">
        <v>2327</v>
      </c>
      <c r="B128" s="288">
        <v>191738.46</v>
      </c>
      <c r="C128" s="288">
        <v>0</v>
      </c>
      <c r="D128" s="288">
        <v>262029.27</v>
      </c>
      <c r="E128" s="62">
        <v>2376603.59</v>
      </c>
      <c r="F128" s="62">
        <v>107569.16</v>
      </c>
      <c r="G128" s="62"/>
      <c r="H128" s="62"/>
      <c r="J128" s="289">
        <v>4000</v>
      </c>
      <c r="L128" s="289">
        <v>0</v>
      </c>
      <c r="M128" s="289"/>
      <c r="N128" s="62"/>
      <c r="O128" s="62"/>
      <c r="P128" s="62">
        <v>-363.44</v>
      </c>
      <c r="Q128" s="62">
        <v>918887.6</v>
      </c>
      <c r="R128" s="52">
        <v>16626.87</v>
      </c>
      <c r="S128" s="52"/>
      <c r="T128" s="52"/>
      <c r="U128" s="52">
        <v>130820</v>
      </c>
      <c r="V128" s="52"/>
      <c r="W128" s="290">
        <v>130820</v>
      </c>
      <c r="X128" s="290"/>
      <c r="Y128" s="290"/>
      <c r="Z128" s="290">
        <v>21724.87</v>
      </c>
      <c r="AA128" s="290">
        <v>15786.95</v>
      </c>
      <c r="AB128" s="290"/>
      <c r="AC128" s="290"/>
      <c r="AD128" s="62"/>
      <c r="AE128" s="62"/>
      <c r="AF128" s="62"/>
      <c r="AG128" s="62"/>
    </row>
    <row r="129" spans="1:33" x14ac:dyDescent="0.2">
      <c r="A129" s="62" t="s">
        <v>2328</v>
      </c>
      <c r="B129" s="288">
        <v>300067.38</v>
      </c>
      <c r="C129" s="288">
        <v>0</v>
      </c>
      <c r="D129" s="288">
        <v>46774.84</v>
      </c>
      <c r="E129" s="62">
        <v>241684.88</v>
      </c>
      <c r="F129" s="62">
        <v>115340.29</v>
      </c>
      <c r="G129" s="62"/>
      <c r="H129" s="62"/>
      <c r="J129" s="289">
        <v>5000</v>
      </c>
      <c r="L129" s="289">
        <v>555.76</v>
      </c>
      <c r="M129" s="289"/>
      <c r="N129" s="62"/>
      <c r="O129" s="62"/>
      <c r="P129" s="62"/>
      <c r="Q129" s="62">
        <v>1855787.89</v>
      </c>
      <c r="R129" s="52">
        <v>12374.45</v>
      </c>
      <c r="S129" s="52"/>
      <c r="T129" s="52">
        <v>0</v>
      </c>
      <c r="U129" s="52">
        <v>114710</v>
      </c>
      <c r="V129" s="52"/>
      <c r="W129" s="290">
        <v>132790</v>
      </c>
      <c r="X129" s="290"/>
      <c r="Y129" s="290"/>
      <c r="Z129" s="290">
        <v>100234.75</v>
      </c>
      <c r="AA129" s="290">
        <v>12494.79</v>
      </c>
      <c r="AB129" s="290"/>
      <c r="AC129" s="290"/>
      <c r="AD129" s="62"/>
      <c r="AE129" s="62"/>
      <c r="AF129" s="62"/>
      <c r="AG129" s="62"/>
    </row>
    <row r="130" spans="1:33" x14ac:dyDescent="0.2">
      <c r="A130" s="62" t="s">
        <v>2329</v>
      </c>
      <c r="B130" s="288">
        <v>313184.48</v>
      </c>
      <c r="C130" s="288">
        <v>0</v>
      </c>
      <c r="D130" s="288">
        <v>36669.699999999997</v>
      </c>
      <c r="E130" s="62">
        <v>487951.96</v>
      </c>
      <c r="F130" s="62">
        <v>90487.18</v>
      </c>
      <c r="G130" s="62"/>
      <c r="H130" s="62"/>
      <c r="J130" s="289">
        <v>5000</v>
      </c>
      <c r="L130" s="289">
        <v>313</v>
      </c>
      <c r="M130" s="289"/>
      <c r="N130" s="62"/>
      <c r="O130" s="62"/>
      <c r="P130" s="62"/>
      <c r="Q130" s="62">
        <v>1498231.3</v>
      </c>
      <c r="R130" s="52">
        <v>26173.360000000001</v>
      </c>
      <c r="S130" s="52"/>
      <c r="T130" s="52"/>
      <c r="U130" s="52">
        <v>81810</v>
      </c>
      <c r="V130" s="52"/>
      <c r="W130" s="290">
        <v>114650</v>
      </c>
      <c r="X130" s="290"/>
      <c r="Y130" s="290"/>
      <c r="Z130" s="290">
        <v>69803.289999999994</v>
      </c>
      <c r="AA130" s="290">
        <v>12857.22</v>
      </c>
      <c r="AB130" s="290"/>
      <c r="AC130" s="290"/>
      <c r="AD130" s="62"/>
      <c r="AE130" s="62"/>
      <c r="AF130" s="62"/>
      <c r="AG130" s="62"/>
    </row>
    <row r="131" spans="1:33" x14ac:dyDescent="0.2">
      <c r="A131" s="62" t="s">
        <v>2330</v>
      </c>
      <c r="B131" s="288">
        <v>161055.82</v>
      </c>
      <c r="C131" s="288"/>
      <c r="D131" s="288">
        <v>16192.18</v>
      </c>
      <c r="E131" s="62">
        <v>398120.99</v>
      </c>
      <c r="F131" s="62">
        <v>4501.08</v>
      </c>
      <c r="G131" s="62"/>
      <c r="H131" s="62"/>
      <c r="L131" s="289">
        <v>2.1800000000000002</v>
      </c>
      <c r="M131" s="289"/>
      <c r="N131" s="62"/>
      <c r="O131" s="62"/>
      <c r="P131" s="62">
        <v>-1559844.62</v>
      </c>
      <c r="Q131" s="62">
        <v>2202136.4300000002</v>
      </c>
      <c r="R131" s="52">
        <v>21013.919999999998</v>
      </c>
      <c r="S131" s="52"/>
      <c r="T131" s="52"/>
      <c r="U131" s="52">
        <v>127310</v>
      </c>
      <c r="V131" s="52"/>
      <c r="W131" s="290">
        <v>174520</v>
      </c>
      <c r="X131" s="290"/>
      <c r="Y131" s="290"/>
      <c r="Z131" s="290">
        <v>19006.11</v>
      </c>
      <c r="AA131" s="290">
        <v>14957.73</v>
      </c>
      <c r="AB131" s="290"/>
      <c r="AC131" s="290"/>
      <c r="AD131" s="62"/>
      <c r="AE131" s="62"/>
      <c r="AF131" s="62"/>
      <c r="AG131" s="62"/>
    </row>
    <row r="132" spans="1:33" x14ac:dyDescent="0.2">
      <c r="A132" s="62" t="s">
        <v>2331</v>
      </c>
      <c r="B132" s="288">
        <v>311312.98</v>
      </c>
      <c r="C132" s="288">
        <v>0</v>
      </c>
      <c r="D132" s="288">
        <v>23473.3</v>
      </c>
      <c r="E132" s="62">
        <v>2429324.88</v>
      </c>
      <c r="F132" s="62">
        <v>950810.23</v>
      </c>
      <c r="G132" s="62"/>
      <c r="H132" s="62"/>
      <c r="J132" s="289">
        <v>5000</v>
      </c>
      <c r="M132" s="289"/>
      <c r="N132" s="62"/>
      <c r="O132" s="62"/>
      <c r="P132" s="62"/>
      <c r="Q132" s="62">
        <v>655276.54</v>
      </c>
      <c r="R132" s="52">
        <v>25368.44</v>
      </c>
      <c r="S132" s="52"/>
      <c r="T132" s="52"/>
      <c r="U132" s="52">
        <v>11760</v>
      </c>
      <c r="V132" s="52">
        <v>0</v>
      </c>
      <c r="W132" s="290">
        <v>27740</v>
      </c>
      <c r="X132" s="290"/>
      <c r="Y132" s="290"/>
      <c r="Z132" s="290">
        <v>37386.07</v>
      </c>
      <c r="AA132" s="290">
        <v>36960.94</v>
      </c>
      <c r="AB132" s="290"/>
      <c r="AC132" s="290"/>
      <c r="AD132" s="62"/>
      <c r="AE132" s="62"/>
      <c r="AF132" s="62"/>
      <c r="AG132" s="62"/>
    </row>
    <row r="133" spans="1:33" x14ac:dyDescent="0.2">
      <c r="A133" s="62" t="s">
        <v>2332</v>
      </c>
      <c r="B133" s="288">
        <v>47371.64</v>
      </c>
      <c r="C133" s="288">
        <v>0</v>
      </c>
      <c r="D133" s="288">
        <v>203581.73</v>
      </c>
      <c r="E133" s="62">
        <v>1494612.88</v>
      </c>
      <c r="F133" s="62">
        <v>16307.53</v>
      </c>
      <c r="G133" s="62"/>
      <c r="H133" s="62"/>
      <c r="J133" s="289">
        <v>40000</v>
      </c>
      <c r="L133" s="289">
        <v>2868.62</v>
      </c>
      <c r="M133" s="289"/>
      <c r="N133" s="62"/>
      <c r="O133" s="62"/>
      <c r="P133" s="62"/>
      <c r="Q133" s="62">
        <v>1904716.16</v>
      </c>
      <c r="R133" s="52">
        <v>30861.58</v>
      </c>
      <c r="S133" s="52"/>
      <c r="T133" s="52"/>
      <c r="U133" s="52">
        <v>67540</v>
      </c>
      <c r="V133" s="52"/>
      <c r="W133" s="290">
        <v>110100</v>
      </c>
      <c r="X133" s="290"/>
      <c r="Y133" s="290"/>
      <c r="Z133" s="290">
        <v>57924.62</v>
      </c>
      <c r="AA133" s="290">
        <v>15309.94</v>
      </c>
      <c r="AB133" s="290"/>
      <c r="AC133" s="290"/>
      <c r="AD133" s="62"/>
      <c r="AE133" s="62"/>
      <c r="AF133" s="62"/>
      <c r="AG133" s="62"/>
    </row>
    <row r="134" spans="1:33" x14ac:dyDescent="0.2">
      <c r="A134" s="62" t="s">
        <v>2333</v>
      </c>
      <c r="B134" s="288">
        <v>393342.83</v>
      </c>
      <c r="C134" s="288">
        <v>0</v>
      </c>
      <c r="D134" s="288">
        <v>20612.89</v>
      </c>
      <c r="E134" s="62">
        <v>504795.13</v>
      </c>
      <c r="F134" s="62">
        <v>92545.83</v>
      </c>
      <c r="G134" s="62"/>
      <c r="H134" s="62"/>
      <c r="M134" s="289"/>
      <c r="N134" s="62"/>
      <c r="O134" s="62"/>
      <c r="P134" s="62"/>
      <c r="Q134" s="62">
        <v>2482221.21</v>
      </c>
      <c r="R134" s="52">
        <v>28649.57</v>
      </c>
      <c r="S134" s="52"/>
      <c r="T134" s="52"/>
      <c r="U134" s="52">
        <v>122170</v>
      </c>
      <c r="V134" s="52"/>
      <c r="W134" s="290">
        <v>141350</v>
      </c>
      <c r="X134" s="290"/>
      <c r="Y134" s="290"/>
      <c r="Z134" s="290">
        <v>44934.01</v>
      </c>
      <c r="AA134" s="290">
        <v>15616.78</v>
      </c>
      <c r="AB134" s="290">
        <v>0</v>
      </c>
      <c r="AC134" s="290"/>
      <c r="AD134" s="62"/>
      <c r="AE134" s="62"/>
      <c r="AF134" s="62"/>
      <c r="AG134" s="62"/>
    </row>
    <row r="135" spans="1:33" x14ac:dyDescent="0.2">
      <c r="A135" s="62" t="s">
        <v>2334</v>
      </c>
      <c r="B135" s="288">
        <v>385922.26</v>
      </c>
      <c r="C135" s="288">
        <v>0</v>
      </c>
      <c r="D135" s="288">
        <v>356544.78</v>
      </c>
      <c r="E135" s="62">
        <v>803677.59</v>
      </c>
      <c r="F135" s="62">
        <v>50629.91</v>
      </c>
      <c r="G135" s="62"/>
      <c r="H135" s="62"/>
      <c r="M135" s="289"/>
      <c r="N135" s="62"/>
      <c r="O135" s="62"/>
      <c r="P135" s="62">
        <v>0</v>
      </c>
      <c r="Q135" s="62">
        <v>3637434.23</v>
      </c>
      <c r="R135" s="52">
        <v>3002.94</v>
      </c>
      <c r="S135" s="52"/>
      <c r="T135" s="52">
        <v>0</v>
      </c>
      <c r="U135" s="52">
        <v>106660</v>
      </c>
      <c r="V135" s="52"/>
      <c r="W135" s="290">
        <v>106660</v>
      </c>
      <c r="X135" s="290"/>
      <c r="Y135" s="290"/>
      <c r="Z135" s="290">
        <v>19827.400000000001</v>
      </c>
      <c r="AA135" s="290">
        <v>13483.03</v>
      </c>
      <c r="AB135" s="290"/>
      <c r="AC135" s="290"/>
      <c r="AD135" s="62"/>
      <c r="AE135" s="62"/>
      <c r="AF135" s="62"/>
      <c r="AG135" s="62"/>
    </row>
    <row r="136" spans="1:33" x14ac:dyDescent="0.2">
      <c r="A136" s="62" t="s">
        <v>2335</v>
      </c>
      <c r="B136" s="288">
        <v>211224.49</v>
      </c>
      <c r="C136" s="288">
        <v>11650</v>
      </c>
      <c r="D136" s="288">
        <v>56304.24</v>
      </c>
      <c r="E136" s="62">
        <v>-13596.3</v>
      </c>
      <c r="F136" s="62">
        <v>76637.14</v>
      </c>
      <c r="G136" s="62"/>
      <c r="H136" s="62"/>
      <c r="M136" s="289"/>
      <c r="N136" s="62"/>
      <c r="O136" s="62"/>
      <c r="P136" s="62"/>
      <c r="Q136" s="62">
        <v>364715.82</v>
      </c>
      <c r="R136" s="52">
        <v>3213</v>
      </c>
      <c r="S136" s="52"/>
      <c r="T136" s="52"/>
      <c r="U136" s="52">
        <v>84070</v>
      </c>
      <c r="V136" s="52"/>
      <c r="W136" s="290">
        <v>84070</v>
      </c>
      <c r="X136" s="290"/>
      <c r="Y136" s="290"/>
      <c r="Z136" s="290">
        <v>11471.09</v>
      </c>
      <c r="AA136" s="290">
        <v>14238.16</v>
      </c>
      <c r="AB136" s="290"/>
      <c r="AC136" s="290"/>
      <c r="AD136" s="62"/>
      <c r="AE136" s="62"/>
      <c r="AF136" s="62"/>
      <c r="AG136" s="62"/>
    </row>
    <row r="137" spans="1:33" x14ac:dyDescent="0.2">
      <c r="A137" s="62" t="s">
        <v>2336</v>
      </c>
      <c r="B137" s="288">
        <v>374943.33</v>
      </c>
      <c r="C137" s="288">
        <v>22200</v>
      </c>
      <c r="D137" s="288">
        <v>5778.86</v>
      </c>
      <c r="E137" s="62">
        <v>90052.61</v>
      </c>
      <c r="F137" s="62">
        <v>122218.45</v>
      </c>
      <c r="G137" s="62"/>
      <c r="H137" s="62"/>
      <c r="M137" s="289"/>
      <c r="N137" s="62"/>
      <c r="O137" s="62"/>
      <c r="P137" s="62"/>
      <c r="Q137" s="62">
        <v>431249.19</v>
      </c>
      <c r="R137" s="52">
        <v>3948.11</v>
      </c>
      <c r="S137" s="52"/>
      <c r="T137" s="52"/>
      <c r="U137" s="52"/>
      <c r="V137" s="52"/>
      <c r="W137" s="290">
        <v>8327</v>
      </c>
      <c r="X137" s="290"/>
      <c r="Y137" s="290"/>
      <c r="Z137" s="290">
        <v>16366.88</v>
      </c>
      <c r="AA137" s="290">
        <v>3</v>
      </c>
      <c r="AB137" s="290"/>
      <c r="AC137" s="290">
        <v>500</v>
      </c>
      <c r="AD137" s="62"/>
      <c r="AE137" s="62"/>
      <c r="AF137" s="62"/>
      <c r="AG137" s="62"/>
    </row>
    <row r="138" spans="1:33" x14ac:dyDescent="0.2">
      <c r="A138" s="62" t="s">
        <v>2337</v>
      </c>
      <c r="B138" s="288">
        <v>394684.85</v>
      </c>
      <c r="C138" s="288">
        <v>0</v>
      </c>
      <c r="D138" s="288">
        <v>403469.99</v>
      </c>
      <c r="E138" s="62">
        <v>68295.81</v>
      </c>
      <c r="F138" s="62">
        <v>21503.01</v>
      </c>
      <c r="G138" s="62"/>
      <c r="H138" s="62"/>
      <c r="M138" s="289"/>
      <c r="N138" s="62"/>
      <c r="O138" s="62"/>
      <c r="P138" s="62"/>
      <c r="Q138" s="62">
        <v>1781769.65</v>
      </c>
      <c r="R138" s="52">
        <v>3591</v>
      </c>
      <c r="S138" s="52"/>
      <c r="T138" s="52"/>
      <c r="U138" s="52"/>
      <c r="V138" s="52"/>
      <c r="W138" s="290">
        <v>6000</v>
      </c>
      <c r="X138" s="290"/>
      <c r="Y138" s="290"/>
      <c r="Z138" s="290">
        <v>19852.27</v>
      </c>
      <c r="AA138" s="290">
        <v>1</v>
      </c>
      <c r="AB138" s="290"/>
      <c r="AC138" s="290"/>
      <c r="AD138" s="62"/>
      <c r="AE138" s="62"/>
      <c r="AF138" s="62"/>
      <c r="AG138" s="62"/>
    </row>
    <row r="139" spans="1:33" x14ac:dyDescent="0.2">
      <c r="A139" s="62" t="s">
        <v>2338</v>
      </c>
      <c r="B139" s="288">
        <v>322930.87</v>
      </c>
      <c r="C139" s="288">
        <v>0</v>
      </c>
      <c r="D139" s="288">
        <v>112658.39</v>
      </c>
      <c r="E139" s="62">
        <v>57914.2</v>
      </c>
      <c r="F139" s="62">
        <v>-5075.66</v>
      </c>
      <c r="G139" s="62"/>
      <c r="H139" s="62"/>
      <c r="J139" s="289">
        <v>6000</v>
      </c>
      <c r="L139" s="289">
        <v>1512.5</v>
      </c>
      <c r="M139" s="289"/>
      <c r="N139" s="62"/>
      <c r="O139" s="62"/>
      <c r="P139" s="62">
        <v>324665.83</v>
      </c>
      <c r="Q139" s="62">
        <v>343312.84</v>
      </c>
      <c r="R139" s="52">
        <v>4013.2</v>
      </c>
      <c r="S139" s="52"/>
      <c r="T139" s="52"/>
      <c r="U139" s="52">
        <v>95420</v>
      </c>
      <c r="V139" s="52">
        <v>14018</v>
      </c>
      <c r="W139" s="290">
        <v>117780</v>
      </c>
      <c r="X139" s="290"/>
      <c r="Y139" s="290"/>
      <c r="Z139" s="290">
        <v>166859.44</v>
      </c>
      <c r="AA139" s="290">
        <v>24671.22</v>
      </c>
      <c r="AB139" s="290"/>
      <c r="AC139" s="290"/>
      <c r="AD139" s="62"/>
      <c r="AE139" s="62"/>
      <c r="AF139" s="62"/>
      <c r="AG139" s="62"/>
    </row>
    <row r="140" spans="1:33" x14ac:dyDescent="0.2">
      <c r="A140" s="62" t="s">
        <v>2339</v>
      </c>
      <c r="B140" s="288">
        <v>324488.12</v>
      </c>
      <c r="C140" s="288">
        <v>40950</v>
      </c>
      <c r="D140" s="288">
        <v>230399</v>
      </c>
      <c r="E140" s="62">
        <v>553801.31000000006</v>
      </c>
      <c r="F140" s="62">
        <v>445055.31</v>
      </c>
      <c r="G140" s="62"/>
      <c r="H140" s="62"/>
      <c r="M140" s="289"/>
      <c r="N140" s="62"/>
      <c r="O140" s="62"/>
      <c r="P140" s="62"/>
      <c r="Q140" s="62">
        <v>1627802.29</v>
      </c>
      <c r="R140" s="52">
        <v>20274.2</v>
      </c>
      <c r="S140" s="52"/>
      <c r="T140" s="52"/>
      <c r="U140" s="52">
        <v>88270</v>
      </c>
      <c r="V140" s="52"/>
      <c r="W140" s="290">
        <v>107080</v>
      </c>
      <c r="X140" s="290"/>
      <c r="Y140" s="290"/>
      <c r="Z140" s="290">
        <v>28338.93</v>
      </c>
      <c r="AA140" s="290">
        <v>5292.82</v>
      </c>
      <c r="AB140" s="290"/>
      <c r="AC140" s="290"/>
      <c r="AD140" s="62"/>
      <c r="AE140" s="62"/>
      <c r="AF140" s="62"/>
      <c r="AG140" s="62"/>
    </row>
    <row r="141" spans="1:33" x14ac:dyDescent="0.2">
      <c r="A141" s="62" t="s">
        <v>2340</v>
      </c>
      <c r="B141" s="288">
        <v>608078.87</v>
      </c>
      <c r="C141" s="288">
        <v>0</v>
      </c>
      <c r="D141" s="288">
        <v>545758.74</v>
      </c>
      <c r="E141" s="62">
        <v>400.4</v>
      </c>
      <c r="F141" s="62">
        <v>77998.149999999994</v>
      </c>
      <c r="G141" s="62"/>
      <c r="H141" s="62"/>
      <c r="K141" s="289">
        <v>537434.49</v>
      </c>
      <c r="L141" s="289">
        <v>0</v>
      </c>
      <c r="M141" s="289"/>
      <c r="N141" s="62"/>
      <c r="O141" s="62"/>
      <c r="P141" s="62"/>
      <c r="Q141" s="62">
        <v>2560000</v>
      </c>
      <c r="R141" s="52">
        <v>7033.75</v>
      </c>
      <c r="S141" s="52"/>
      <c r="T141" s="52"/>
      <c r="U141" s="52">
        <v>124690</v>
      </c>
      <c r="V141" s="52"/>
      <c r="W141" s="290">
        <v>142730</v>
      </c>
      <c r="X141" s="290"/>
      <c r="Y141" s="290">
        <v>0</v>
      </c>
      <c r="Z141" s="290">
        <v>39853.71</v>
      </c>
      <c r="AA141" s="290">
        <v>3385.32</v>
      </c>
      <c r="AB141" s="290"/>
      <c r="AC141" s="290"/>
      <c r="AD141" s="62"/>
      <c r="AE141" s="62"/>
      <c r="AF141" s="62"/>
      <c r="AG141" s="62"/>
    </row>
    <row r="142" spans="1:33" x14ac:dyDescent="0.2">
      <c r="A142" s="62" t="s">
        <v>2341</v>
      </c>
      <c r="B142" s="288">
        <v>314704.94</v>
      </c>
      <c r="C142" s="288">
        <v>0</v>
      </c>
      <c r="D142" s="288">
        <v>137093.93</v>
      </c>
      <c r="E142" s="62">
        <v>820396.7</v>
      </c>
      <c r="F142" s="62">
        <v>59168.92</v>
      </c>
      <c r="G142" s="62"/>
      <c r="H142" s="62"/>
      <c r="M142" s="289"/>
      <c r="N142" s="62"/>
      <c r="O142" s="62"/>
      <c r="P142" s="62"/>
      <c r="Q142" s="62"/>
      <c r="R142" s="52">
        <v>17095.45</v>
      </c>
      <c r="S142" s="52"/>
      <c r="T142" s="52">
        <v>611.53</v>
      </c>
      <c r="U142" s="52">
        <v>125820</v>
      </c>
      <c r="V142" s="52">
        <v>23420</v>
      </c>
      <c r="W142" s="290">
        <v>158870</v>
      </c>
      <c r="X142" s="290"/>
      <c r="Y142" s="290">
        <v>2032</v>
      </c>
      <c r="Z142" s="290">
        <v>36308.82</v>
      </c>
      <c r="AA142" s="290">
        <v>7475.5</v>
      </c>
      <c r="AB142" s="290"/>
      <c r="AC142" s="290"/>
      <c r="AD142" s="62"/>
      <c r="AE142" s="62"/>
      <c r="AF142" s="62"/>
      <c r="AG142" s="62"/>
    </row>
    <row r="143" spans="1:33" x14ac:dyDescent="0.2">
      <c r="A143" s="62" t="s">
        <v>2342</v>
      </c>
      <c r="B143" s="288">
        <v>336578.94</v>
      </c>
      <c r="C143" s="288">
        <v>0</v>
      </c>
      <c r="D143" s="288">
        <v>16702.669999999998</v>
      </c>
      <c r="E143" s="62">
        <v>1784897.84</v>
      </c>
      <c r="F143" s="62">
        <v>234095.59</v>
      </c>
      <c r="G143" s="62"/>
      <c r="H143" s="62"/>
      <c r="M143" s="289"/>
      <c r="N143" s="62"/>
      <c r="O143" s="62"/>
      <c r="P143" s="62">
        <v>42173.55</v>
      </c>
      <c r="Q143" s="62">
        <v>2368242.5</v>
      </c>
      <c r="R143" s="52">
        <v>8271.1</v>
      </c>
      <c r="S143" s="52"/>
      <c r="T143" s="52"/>
      <c r="U143" s="52">
        <v>103190</v>
      </c>
      <c r="V143" s="52"/>
      <c r="W143" s="290">
        <v>112520</v>
      </c>
      <c r="X143" s="290"/>
      <c r="Y143" s="290"/>
      <c r="Z143" s="290">
        <v>11222.76</v>
      </c>
      <c r="AA143" s="290">
        <v>17392.349999999999</v>
      </c>
      <c r="AB143" s="290"/>
      <c r="AC143" s="290"/>
      <c r="AD143" s="62"/>
      <c r="AE143" s="62"/>
      <c r="AF143" s="62"/>
      <c r="AG143" s="62"/>
    </row>
    <row r="144" spans="1:33" x14ac:dyDescent="0.2">
      <c r="A144" s="62" t="s">
        <v>2343</v>
      </c>
      <c r="B144" s="288">
        <v>310578.06</v>
      </c>
      <c r="C144" s="288">
        <v>30000</v>
      </c>
      <c r="D144" s="288">
        <v>427627.39</v>
      </c>
      <c r="E144" s="62">
        <v>646477.07999999996</v>
      </c>
      <c r="F144" s="62">
        <v>83647.42</v>
      </c>
      <c r="G144" s="62"/>
      <c r="H144" s="62"/>
      <c r="I144" s="289">
        <v>30000</v>
      </c>
      <c r="M144" s="289"/>
      <c r="N144" s="62"/>
      <c r="O144" s="62"/>
      <c r="P144" s="62">
        <v>-17200</v>
      </c>
      <c r="Q144" s="62">
        <v>1552681.09</v>
      </c>
      <c r="R144" s="52">
        <v>8357.52</v>
      </c>
      <c r="S144" s="52"/>
      <c r="T144" s="52"/>
      <c r="U144" s="52">
        <v>63115</v>
      </c>
      <c r="V144" s="52">
        <v>30000</v>
      </c>
      <c r="W144" s="290">
        <v>63115</v>
      </c>
      <c r="X144" s="290"/>
      <c r="Y144" s="290"/>
      <c r="Z144" s="290">
        <v>88576.18</v>
      </c>
      <c r="AA144" s="290">
        <v>16932.48</v>
      </c>
      <c r="AB144" s="290"/>
      <c r="AC144" s="290"/>
      <c r="AD144" s="62"/>
      <c r="AE144" s="62"/>
      <c r="AF144" s="62"/>
      <c r="AG144" s="62"/>
    </row>
    <row r="145" spans="1:33" x14ac:dyDescent="0.2">
      <c r="A145" s="62" t="s">
        <v>2358</v>
      </c>
      <c r="B145" s="288">
        <v>319184.12</v>
      </c>
      <c r="C145" s="288">
        <v>0</v>
      </c>
      <c r="D145" s="288">
        <v>37280.65</v>
      </c>
      <c r="E145" s="62">
        <v>1658298.93</v>
      </c>
      <c r="F145" s="62">
        <v>630688.43999999994</v>
      </c>
      <c r="G145" s="62"/>
      <c r="H145" s="62"/>
      <c r="M145" s="289"/>
      <c r="N145" s="62"/>
      <c r="O145" s="62"/>
      <c r="P145" s="62"/>
      <c r="Q145" s="62">
        <v>2662147.65</v>
      </c>
      <c r="R145" s="52">
        <v>7353.19</v>
      </c>
      <c r="S145" s="52"/>
      <c r="T145" s="52"/>
      <c r="U145" s="52"/>
      <c r="V145" s="52"/>
      <c r="W145" s="290">
        <v>8917.65</v>
      </c>
      <c r="X145" s="290"/>
      <c r="Y145" s="290"/>
      <c r="Z145" s="290">
        <v>14659.7</v>
      </c>
      <c r="AA145" s="290">
        <v>2</v>
      </c>
      <c r="AB145" s="290"/>
      <c r="AC145" s="290"/>
      <c r="AD145" s="62"/>
      <c r="AE145" s="62"/>
      <c r="AF145" s="62"/>
      <c r="AG145" s="62"/>
    </row>
    <row r="146" spans="1:33" x14ac:dyDescent="0.2">
      <c r="A146" s="62" t="s">
        <v>2344</v>
      </c>
      <c r="B146" s="288">
        <v>76458.880000000005</v>
      </c>
      <c r="C146" s="288">
        <v>7720</v>
      </c>
      <c r="D146" s="288">
        <v>557781.42000000004</v>
      </c>
      <c r="E146" s="62">
        <v>689868.48</v>
      </c>
      <c r="F146" s="62">
        <v>52235.56</v>
      </c>
      <c r="G146" s="62"/>
      <c r="H146" s="62"/>
      <c r="I146" s="289">
        <v>0</v>
      </c>
      <c r="J146" s="289">
        <v>0</v>
      </c>
      <c r="L146" s="289">
        <v>239998.45</v>
      </c>
      <c r="M146" s="289"/>
      <c r="N146" s="62"/>
      <c r="O146" s="62"/>
      <c r="P146" s="62">
        <v>-685207.47</v>
      </c>
      <c r="Q146" s="62">
        <v>1849445.73</v>
      </c>
      <c r="R146" s="52">
        <v>16058.7</v>
      </c>
      <c r="S146" s="52"/>
      <c r="T146" s="52">
        <v>0</v>
      </c>
      <c r="U146" s="52">
        <v>69360</v>
      </c>
      <c r="V146" s="52"/>
      <c r="W146" s="290">
        <v>69360</v>
      </c>
      <c r="X146" s="290"/>
      <c r="Y146" s="290">
        <v>3520</v>
      </c>
      <c r="Z146" s="290">
        <v>30801.89</v>
      </c>
      <c r="AA146" s="290">
        <v>3145.18</v>
      </c>
      <c r="AB146" s="290"/>
      <c r="AC146" s="290"/>
      <c r="AD146" s="62"/>
      <c r="AE146" s="62"/>
      <c r="AF146" s="62"/>
      <c r="AG146" s="62"/>
    </row>
    <row r="147" spans="1:33" x14ac:dyDescent="0.2">
      <c r="A147" s="62" t="s">
        <v>2345</v>
      </c>
      <c r="B147" s="288">
        <v>41814.43</v>
      </c>
      <c r="C147" s="288">
        <v>100</v>
      </c>
      <c r="D147" s="288">
        <v>52746.21</v>
      </c>
      <c r="E147" s="62">
        <v>234661.06</v>
      </c>
      <c r="F147" s="62">
        <v>249431.71</v>
      </c>
      <c r="G147" s="62"/>
      <c r="H147" s="62"/>
      <c r="J147" s="289">
        <v>16182.74</v>
      </c>
      <c r="L147" s="289">
        <v>0</v>
      </c>
      <c r="M147" s="289">
        <v>50000</v>
      </c>
      <c r="N147" s="62"/>
      <c r="O147" s="62"/>
      <c r="P147" s="62">
        <v>-2020006.46</v>
      </c>
      <c r="Q147" s="62">
        <v>2606531.4300000002</v>
      </c>
      <c r="R147" s="52">
        <v>28855.48</v>
      </c>
      <c r="S147" s="52"/>
      <c r="T147" s="52"/>
      <c r="U147" s="52">
        <v>153840</v>
      </c>
      <c r="V147" s="52"/>
      <c r="W147" s="290">
        <v>162740</v>
      </c>
      <c r="X147" s="290">
        <v>0</v>
      </c>
      <c r="Y147" s="290"/>
      <c r="Z147" s="290">
        <v>89471.679999999993</v>
      </c>
      <c r="AA147" s="290">
        <v>4454.1000000000004</v>
      </c>
      <c r="AB147" s="290"/>
      <c r="AC147" s="290"/>
      <c r="AD147" s="62"/>
      <c r="AE147" s="62"/>
      <c r="AF147" s="62"/>
      <c r="AG147" s="62"/>
    </row>
    <row r="148" spans="1:33" x14ac:dyDescent="0.2">
      <c r="A148" s="62" t="s">
        <v>2346</v>
      </c>
      <c r="B148" s="288">
        <v>190281.86</v>
      </c>
      <c r="C148" s="288">
        <v>50000</v>
      </c>
      <c r="D148" s="288">
        <v>209948.11</v>
      </c>
      <c r="E148" s="62">
        <v>-123780.33</v>
      </c>
      <c r="F148" s="62">
        <v>-251028.44</v>
      </c>
      <c r="G148" s="62"/>
      <c r="H148" s="62"/>
      <c r="J148" s="289">
        <v>6975</v>
      </c>
      <c r="L148" s="289">
        <v>95668.46</v>
      </c>
      <c r="M148" s="289"/>
      <c r="N148" s="62"/>
      <c r="O148" s="62"/>
      <c r="P148" s="62">
        <v>-1264738.3600000001</v>
      </c>
      <c r="Q148" s="62">
        <v>1289115.33</v>
      </c>
      <c r="R148" s="52">
        <v>17670.990000000002</v>
      </c>
      <c r="S148" s="52"/>
      <c r="T148" s="52"/>
      <c r="U148" s="52">
        <v>126590</v>
      </c>
      <c r="V148" s="52"/>
      <c r="W148" s="290">
        <v>135670</v>
      </c>
      <c r="X148" s="290"/>
      <c r="Y148" s="290"/>
      <c r="Z148" s="290">
        <v>51235</v>
      </c>
      <c r="AA148" s="290">
        <v>8783.2199999999993</v>
      </c>
      <c r="AB148" s="290"/>
      <c r="AC148" s="290"/>
      <c r="AD148" s="62"/>
      <c r="AE148" s="62"/>
      <c r="AF148" s="62"/>
      <c r="AG148" s="62"/>
    </row>
    <row r="149" spans="1:33" x14ac:dyDescent="0.2">
      <c r="A149" s="62" t="s">
        <v>2347</v>
      </c>
      <c r="B149" s="288">
        <v>178378.76</v>
      </c>
      <c r="C149" s="288">
        <v>0</v>
      </c>
      <c r="D149" s="288">
        <v>317934.82</v>
      </c>
      <c r="E149" s="62">
        <v>1846796.6</v>
      </c>
      <c r="F149" s="62">
        <v>993771.25</v>
      </c>
      <c r="G149" s="62"/>
      <c r="H149" s="62"/>
      <c r="J149" s="289">
        <v>6975</v>
      </c>
      <c r="M149" s="289"/>
      <c r="N149" s="62"/>
      <c r="O149" s="62"/>
      <c r="P149" s="62">
        <v>1088312.55</v>
      </c>
      <c r="Q149" s="62">
        <v>2316929.4300000002</v>
      </c>
      <c r="R149" s="52">
        <v>17591.689999999999</v>
      </c>
      <c r="S149" s="52"/>
      <c r="T149" s="52"/>
      <c r="U149" s="52">
        <v>81977.100000000006</v>
      </c>
      <c r="V149" s="52">
        <v>13200</v>
      </c>
      <c r="W149" s="290">
        <v>107007.1</v>
      </c>
      <c r="X149" s="290">
        <v>7420</v>
      </c>
      <c r="Y149" s="290"/>
      <c r="Z149" s="290">
        <v>52656.25</v>
      </c>
      <c r="AA149" s="290">
        <v>20528.990000000002</v>
      </c>
      <c r="AB149" s="290"/>
      <c r="AC149" s="290"/>
      <c r="AD149" s="62"/>
      <c r="AE149" s="62"/>
      <c r="AF149" s="62"/>
      <c r="AG149" s="62"/>
    </row>
    <row r="150" spans="1:33" x14ac:dyDescent="0.2">
      <c r="A150" s="285" t="s">
        <v>2348</v>
      </c>
      <c r="B150" s="288">
        <v>86712.18</v>
      </c>
      <c r="C150" s="288">
        <v>0</v>
      </c>
      <c r="D150" s="288">
        <v>661607.68999999994</v>
      </c>
      <c r="E150" s="62">
        <v>521974.97</v>
      </c>
      <c r="F150" s="62">
        <v>105376.71</v>
      </c>
      <c r="G150" s="62"/>
      <c r="H150" s="62"/>
      <c r="I150" s="289">
        <v>0</v>
      </c>
      <c r="J150" s="289">
        <v>36390</v>
      </c>
      <c r="M150" s="289"/>
      <c r="N150" s="62"/>
      <c r="O150" s="62"/>
      <c r="P150" s="62">
        <v>-1211262.76</v>
      </c>
      <c r="Q150" s="62">
        <v>2601070</v>
      </c>
      <c r="R150" s="52">
        <v>8132.87</v>
      </c>
      <c r="S150" s="52"/>
      <c r="T150" s="52"/>
      <c r="U150" s="52">
        <v>52510</v>
      </c>
      <c r="V150" s="52"/>
      <c r="W150" s="290">
        <v>61850</v>
      </c>
      <c r="X150" s="290"/>
      <c r="Y150" s="290">
        <v>800</v>
      </c>
      <c r="Z150" s="290">
        <v>37784.129999999997</v>
      </c>
      <c r="AA150" s="290">
        <v>10680.43</v>
      </c>
      <c r="AB150" s="290"/>
      <c r="AC150" s="290"/>
      <c r="AD150" s="62"/>
      <c r="AE150" s="62"/>
      <c r="AF150" s="62"/>
      <c r="AG150" s="62"/>
    </row>
    <row r="151" spans="1:33" x14ac:dyDescent="0.2">
      <c r="A151" s="62" t="s">
        <v>2302</v>
      </c>
      <c r="B151" s="288">
        <v>126275.03</v>
      </c>
      <c r="C151" s="288">
        <v>0</v>
      </c>
      <c r="D151" s="288">
        <v>72503.399999999994</v>
      </c>
      <c r="E151" s="62">
        <v>904696.73</v>
      </c>
      <c r="F151" s="62">
        <v>47511.26</v>
      </c>
      <c r="G151" s="62"/>
      <c r="H151" s="62"/>
      <c r="L151" s="289">
        <v>7650</v>
      </c>
      <c r="M151" s="289"/>
      <c r="N151" s="62"/>
      <c r="O151" s="62"/>
      <c r="P151" s="62">
        <v>-266843.52000000002</v>
      </c>
      <c r="Q151" s="62">
        <v>1440146.04</v>
      </c>
      <c r="R151" s="52">
        <v>20319.939999999999</v>
      </c>
      <c r="S151" s="52"/>
      <c r="T151" s="52"/>
      <c r="U151" s="52">
        <v>105680</v>
      </c>
      <c r="V151" s="52"/>
      <c r="W151" s="290">
        <v>121920</v>
      </c>
      <c r="X151" s="290"/>
      <c r="Y151" s="290"/>
      <c r="Z151" s="290">
        <v>17201.18</v>
      </c>
      <c r="AA151" s="290">
        <v>16032.86</v>
      </c>
      <c r="AB151" s="290"/>
      <c r="AC151" s="290"/>
      <c r="AD151" s="62"/>
      <c r="AE151" s="62"/>
      <c r="AF151" s="62"/>
      <c r="AG151" s="62"/>
    </row>
    <row r="152" spans="1:33" x14ac:dyDescent="0.2">
      <c r="A152" s="62" t="s">
        <v>2303</v>
      </c>
      <c r="B152" s="288">
        <v>129948.3</v>
      </c>
      <c r="C152" s="288">
        <v>0</v>
      </c>
      <c r="D152" s="288">
        <v>76142.39</v>
      </c>
      <c r="E152" s="62">
        <v>112912.2</v>
      </c>
      <c r="F152" s="62">
        <v>-170167.52</v>
      </c>
      <c r="G152" s="62"/>
      <c r="H152" s="62"/>
      <c r="K152" s="289">
        <v>16850</v>
      </c>
      <c r="M152" s="289"/>
      <c r="N152" s="62"/>
      <c r="O152" s="62"/>
      <c r="P152" s="62">
        <v>-934226.31</v>
      </c>
      <c r="Q152" s="62">
        <v>1115345.6000000001</v>
      </c>
      <c r="R152" s="52">
        <v>5316.57</v>
      </c>
      <c r="S152" s="52"/>
      <c r="T152" s="52"/>
      <c r="U152" s="52">
        <v>93440</v>
      </c>
      <c r="V152" s="52"/>
      <c r="W152" s="290">
        <v>101030</v>
      </c>
      <c r="X152" s="290"/>
      <c r="Y152" s="290"/>
      <c r="Z152" s="290">
        <v>14456.51</v>
      </c>
      <c r="AA152" s="290">
        <v>32023.98</v>
      </c>
      <c r="AB152" s="290"/>
      <c r="AC152" s="290"/>
      <c r="AD152" s="62"/>
      <c r="AE152" s="62"/>
      <c r="AF152" s="62"/>
      <c r="AG152" s="62"/>
    </row>
    <row r="153" spans="1:33" x14ac:dyDescent="0.2">
      <c r="A153" s="62" t="s">
        <v>2306</v>
      </c>
      <c r="B153" s="288">
        <v>88973.03</v>
      </c>
      <c r="C153" s="288">
        <v>0</v>
      </c>
      <c r="D153" s="288">
        <v>101916.28</v>
      </c>
      <c r="E153" s="62">
        <v>554091.38</v>
      </c>
      <c r="F153" s="62">
        <v>79330.42</v>
      </c>
      <c r="G153" s="62"/>
      <c r="H153" s="62"/>
      <c r="K153" s="289">
        <v>76400</v>
      </c>
      <c r="M153" s="289"/>
      <c r="N153" s="62"/>
      <c r="O153" s="62"/>
      <c r="P153" s="62">
        <v>-329733.56</v>
      </c>
      <c r="Q153" s="62">
        <v>1161019.07</v>
      </c>
      <c r="R153" s="52">
        <v>920</v>
      </c>
      <c r="S153" s="52"/>
      <c r="T153" s="52"/>
      <c r="U153" s="52">
        <v>102340</v>
      </c>
      <c r="V153" s="52"/>
      <c r="W153" s="290">
        <v>136590</v>
      </c>
      <c r="X153" s="290"/>
      <c r="Y153" s="290"/>
      <c r="Z153" s="290">
        <v>39102.080000000002</v>
      </c>
      <c r="AA153" s="290">
        <v>9229.32</v>
      </c>
      <c r="AB153" s="290"/>
      <c r="AC153" s="290"/>
      <c r="AD153" s="62"/>
      <c r="AE153" s="62"/>
      <c r="AF153" s="62"/>
      <c r="AG153" s="62"/>
    </row>
    <row r="154" spans="1:33" customFormat="1" x14ac:dyDescent="0.2">
      <c r="A154" s="62" t="s">
        <v>2355</v>
      </c>
      <c r="B154" s="288">
        <v>64661.02</v>
      </c>
      <c r="C154" s="288">
        <v>0</v>
      </c>
      <c r="D154" s="288">
        <v>27520.29</v>
      </c>
      <c r="E154" s="62">
        <v>1225785.3600000001</v>
      </c>
      <c r="F154" s="62">
        <v>352281.5</v>
      </c>
      <c r="G154" s="62"/>
      <c r="H154" s="62"/>
      <c r="I154" s="289"/>
      <c r="J154" s="289"/>
      <c r="K154" s="289">
        <v>51125</v>
      </c>
      <c r="L154" s="289"/>
      <c r="M154" s="289"/>
      <c r="N154" s="62"/>
      <c r="O154" s="62"/>
      <c r="P154" s="62">
        <v>-318729.84999999998</v>
      </c>
      <c r="Q154" s="62">
        <v>1993235.29</v>
      </c>
      <c r="R154" s="52">
        <v>700</v>
      </c>
      <c r="S154" s="52"/>
      <c r="T154" s="52"/>
      <c r="U154" s="52">
        <v>90560</v>
      </c>
      <c r="V154" s="52"/>
      <c r="W154" s="290">
        <v>98940</v>
      </c>
      <c r="X154" s="290"/>
      <c r="Y154" s="290"/>
      <c r="Z154" s="290">
        <v>25397.91</v>
      </c>
      <c r="AA154" s="290">
        <v>21680.36</v>
      </c>
      <c r="AB154" s="290"/>
      <c r="AC154" s="290"/>
      <c r="AD154" s="62"/>
      <c r="AE154" s="62"/>
      <c r="AF154" s="62"/>
      <c r="AG154" s="62"/>
    </row>
    <row r="163" spans="1:33" s="265" customFormat="1" x14ac:dyDescent="0.2">
      <c r="A163" s="57"/>
      <c r="B163" s="275"/>
      <c r="C163" s="275"/>
      <c r="D163" s="275"/>
      <c r="E163" s="57"/>
      <c r="F163" s="57"/>
      <c r="G163" s="57"/>
      <c r="H163" s="57"/>
      <c r="I163" s="289"/>
      <c r="J163" s="289"/>
      <c r="K163" s="289"/>
      <c r="L163" s="289"/>
      <c r="M163" s="301"/>
      <c r="N163" s="57"/>
      <c r="O163" s="57"/>
      <c r="P163" s="57"/>
      <c r="Q163" s="57"/>
      <c r="R163" s="276"/>
      <c r="S163" s="276"/>
      <c r="T163" s="276"/>
      <c r="U163" s="276"/>
      <c r="V163" s="276"/>
      <c r="W163" s="277"/>
      <c r="X163" s="277"/>
      <c r="Y163" s="277"/>
      <c r="Z163" s="277"/>
      <c r="AA163" s="277"/>
      <c r="AB163" s="277"/>
      <c r="AC163" s="277"/>
      <c r="AD163" s="57"/>
      <c r="AE163" s="57"/>
      <c r="AF163" s="57"/>
      <c r="AG163" s="57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M165"/>
  <sheetViews>
    <sheetView zoomScale="60" zoomScaleNormal="60" workbookViewId="0">
      <selection activeCell="AF29" sqref="AF29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6.75" style="95" bestFit="1" customWidth="1"/>
    <col min="4" max="4" width="26.625" style="74" customWidth="1"/>
    <col min="5" max="5" width="26.875" style="56" customWidth="1"/>
    <col min="6" max="6" width="33.125" style="121" bestFit="1" customWidth="1"/>
    <col min="7" max="7" width="32.25" style="121" bestFit="1" customWidth="1"/>
    <col min="8" max="8" width="24" style="121" bestFit="1" customWidth="1"/>
    <col min="9" max="10" width="15.875" style="56" bestFit="1" customWidth="1"/>
    <col min="11" max="11" width="21.75" style="56" bestFit="1" customWidth="1"/>
    <col min="12" max="12" width="21.625" style="56" bestFit="1" customWidth="1"/>
    <col min="13" max="13" width="18" style="289" bestFit="1" customWidth="1"/>
    <col min="14" max="14" width="20.125" style="289" bestFit="1" customWidth="1"/>
    <col min="15" max="15" width="19.625" style="289" bestFit="1" customWidth="1"/>
    <col min="16" max="16" width="21.5" style="289" bestFit="1" customWidth="1"/>
    <col min="17" max="17" width="23.625" style="273" bestFit="1" customWidth="1"/>
    <col min="18" max="18" width="27.75" style="56" bestFit="1" customWidth="1"/>
    <col min="19" max="19" width="27.875" style="56" bestFit="1" customWidth="1"/>
    <col min="20" max="20" width="15.875" style="56" bestFit="1" customWidth="1"/>
    <col min="21" max="21" width="42.5" style="56" bestFit="1" customWidth="1"/>
    <col min="22" max="22" width="27.375" style="98" bestFit="1" customWidth="1"/>
    <col min="23" max="23" width="44.125" style="98" bestFit="1" customWidth="1"/>
    <col min="24" max="24" width="44.875" style="98" bestFit="1" customWidth="1"/>
    <col min="25" max="25" width="29" style="98" bestFit="1" customWidth="1"/>
    <col min="26" max="26" width="54.5" style="98" bestFit="1" customWidth="1"/>
    <col min="27" max="27" width="31" style="122" bestFit="1" customWidth="1"/>
    <col min="28" max="28" width="15.875" style="122" bestFit="1" customWidth="1"/>
    <col min="29" max="29" width="20.375" style="122" bestFit="1" customWidth="1"/>
    <col min="30" max="30" width="26.75" style="122" bestFit="1" customWidth="1"/>
    <col min="31" max="31" width="25.125" style="122" bestFit="1" customWidth="1"/>
    <col min="32" max="32" width="42.375" style="122" bestFit="1" customWidth="1"/>
    <col min="33" max="33" width="34.25" style="122" bestFit="1" customWidth="1"/>
    <col min="34" max="34" width="19" style="101" bestFit="1" customWidth="1"/>
    <col min="35" max="35" width="15.5" style="37" bestFit="1" customWidth="1"/>
    <col min="36" max="36" width="15.125" style="26" bestFit="1" customWidth="1"/>
    <col min="37" max="37" width="16.125" style="17" bestFit="1" customWidth="1"/>
    <col min="38" max="38" width="15.125" style="19" bestFit="1" customWidth="1"/>
    <col min="39" max="39" width="16.875" style="26" bestFit="1" customWidth="1"/>
  </cols>
  <sheetData>
    <row r="1" spans="1:39" x14ac:dyDescent="0.2">
      <c r="E1" s="62" t="s">
        <v>590</v>
      </c>
      <c r="F1" s="288" t="s">
        <v>1438</v>
      </c>
      <c r="G1" s="288" t="s">
        <v>1439</v>
      </c>
      <c r="H1" s="288" t="s">
        <v>1440</v>
      </c>
      <c r="I1" s="62" t="s">
        <v>1441</v>
      </c>
      <c r="J1" s="62" t="s">
        <v>1442</v>
      </c>
      <c r="K1" s="62" t="s">
        <v>1443</v>
      </c>
      <c r="L1" s="62" t="s">
        <v>1581</v>
      </c>
      <c r="M1" s="289" t="s">
        <v>1444</v>
      </c>
      <c r="N1" s="289" t="s">
        <v>1445</v>
      </c>
      <c r="O1" s="289" t="s">
        <v>1446</v>
      </c>
      <c r="P1" s="289" t="s">
        <v>1447</v>
      </c>
      <c r="Q1" s="289" t="s">
        <v>1584</v>
      </c>
      <c r="R1" s="62" t="s">
        <v>1448</v>
      </c>
      <c r="S1" s="62" t="s">
        <v>1449</v>
      </c>
      <c r="T1" s="62" t="s">
        <v>1450</v>
      </c>
      <c r="U1" s="62" t="s">
        <v>1451</v>
      </c>
      <c r="V1" s="52" t="s">
        <v>1452</v>
      </c>
      <c r="W1" s="52" t="s">
        <v>1453</v>
      </c>
      <c r="X1" s="52" t="s">
        <v>1454</v>
      </c>
      <c r="Y1" s="52" t="s">
        <v>1455</v>
      </c>
      <c r="Z1" s="52" t="s">
        <v>1456</v>
      </c>
      <c r="AA1" s="290" t="s">
        <v>1457</v>
      </c>
      <c r="AB1" s="290" t="s">
        <v>1458</v>
      </c>
      <c r="AC1" s="290" t="s">
        <v>1459</v>
      </c>
      <c r="AD1" s="290" t="s">
        <v>1460</v>
      </c>
      <c r="AE1" s="290" t="s">
        <v>1461</v>
      </c>
      <c r="AF1" s="290" t="s">
        <v>2018</v>
      </c>
      <c r="AG1" s="290" t="s">
        <v>1462</v>
      </c>
      <c r="AH1" s="101" t="s">
        <v>6</v>
      </c>
      <c r="AI1" s="37" t="s">
        <v>7</v>
      </c>
      <c r="AJ1" s="26" t="s">
        <v>8</v>
      </c>
      <c r="AK1" s="17" t="s">
        <v>9</v>
      </c>
      <c r="AL1" s="19" t="s">
        <v>10</v>
      </c>
      <c r="AM1" s="26" t="s">
        <v>11</v>
      </c>
    </row>
    <row r="2" spans="1:39" x14ac:dyDescent="0.2">
      <c r="E2" s="62" t="s">
        <v>591</v>
      </c>
      <c r="F2" s="288" t="s">
        <v>1463</v>
      </c>
      <c r="G2" s="288" t="s">
        <v>1464</v>
      </c>
      <c r="H2" s="288" t="s">
        <v>1465</v>
      </c>
      <c r="I2" s="62" t="s">
        <v>1466</v>
      </c>
      <c r="J2" s="62" t="s">
        <v>1467</v>
      </c>
      <c r="K2" s="62" t="s">
        <v>1468</v>
      </c>
      <c r="L2" s="62" t="s">
        <v>1597</v>
      </c>
      <c r="M2" s="289" t="s">
        <v>1469</v>
      </c>
      <c r="N2" s="289" t="s">
        <v>1470</v>
      </c>
      <c r="O2" s="289" t="s">
        <v>1471</v>
      </c>
      <c r="P2" s="289" t="s">
        <v>1472</v>
      </c>
      <c r="Q2" s="289" t="s">
        <v>1600</v>
      </c>
      <c r="R2" s="62" t="s">
        <v>1473</v>
      </c>
      <c r="S2" s="62" t="s">
        <v>1474</v>
      </c>
      <c r="T2" s="62" t="s">
        <v>1475</v>
      </c>
      <c r="U2" s="62" t="s">
        <v>1476</v>
      </c>
      <c r="V2" s="52" t="s">
        <v>1477</v>
      </c>
      <c r="W2" s="52" t="s">
        <v>1478</v>
      </c>
      <c r="X2" s="52" t="s">
        <v>1479</v>
      </c>
      <c r="Y2" s="52" t="s">
        <v>1480</v>
      </c>
      <c r="Z2" s="52" t="s">
        <v>1481</v>
      </c>
      <c r="AA2" s="290" t="s">
        <v>1482</v>
      </c>
      <c r="AB2" s="290" t="s">
        <v>1483</v>
      </c>
      <c r="AC2" s="290" t="s">
        <v>1484</v>
      </c>
      <c r="AD2" s="290" t="s">
        <v>1485</v>
      </c>
      <c r="AE2" s="290" t="s">
        <v>1486</v>
      </c>
      <c r="AF2" s="290" t="s">
        <v>2020</v>
      </c>
      <c r="AG2" s="290" t="s">
        <v>1487</v>
      </c>
    </row>
    <row r="3" spans="1:39" x14ac:dyDescent="0.2">
      <c r="E3" s="62" t="s">
        <v>592</v>
      </c>
      <c r="F3" s="288">
        <v>34263620.719999999</v>
      </c>
      <c r="G3" s="288">
        <v>914697.16</v>
      </c>
      <c r="H3" s="288">
        <v>19605755.969999999</v>
      </c>
      <c r="I3" s="62">
        <v>116160160.17</v>
      </c>
      <c r="J3" s="62">
        <v>35869696.289999999</v>
      </c>
      <c r="K3" s="62">
        <v>2383.33</v>
      </c>
      <c r="L3" s="62">
        <v>194900</v>
      </c>
      <c r="M3" s="289">
        <v>535030</v>
      </c>
      <c r="N3" s="289">
        <v>3815933.37</v>
      </c>
      <c r="O3" s="289">
        <v>2157296.4900000002</v>
      </c>
      <c r="P3" s="289">
        <v>1652658.94</v>
      </c>
      <c r="Q3" s="289">
        <v>50000</v>
      </c>
      <c r="R3" s="62">
        <v>347586</v>
      </c>
      <c r="S3" s="62">
        <v>-2904863.25</v>
      </c>
      <c r="T3" s="62">
        <v>-10517612.98</v>
      </c>
      <c r="U3" s="62">
        <v>280501215.64999998</v>
      </c>
      <c r="V3" s="52">
        <v>4086554.48</v>
      </c>
      <c r="W3" s="52">
        <v>209510</v>
      </c>
      <c r="X3" s="52">
        <v>7433.45</v>
      </c>
      <c r="Y3" s="52">
        <v>14447089</v>
      </c>
      <c r="Z3" s="52">
        <v>1977202.49</v>
      </c>
      <c r="AA3" s="290">
        <v>17907214.960000001</v>
      </c>
      <c r="AB3" s="290">
        <v>16690</v>
      </c>
      <c r="AC3" s="290">
        <v>51912</v>
      </c>
      <c r="AD3" s="290">
        <v>6968943.4400000004</v>
      </c>
      <c r="AE3" s="290">
        <v>1694416.24</v>
      </c>
      <c r="AF3" s="290">
        <v>0</v>
      </c>
      <c r="AG3" s="290">
        <v>870</v>
      </c>
      <c r="AH3" s="101">
        <f>SUM(AH4:AH154)</f>
        <v>54784073.849999987</v>
      </c>
      <c r="AI3" s="37">
        <f t="shared" ref="AI3:AM3" si="0">SUM(AI4:AI154)</f>
        <v>8210918.8000000017</v>
      </c>
      <c r="AJ3" s="26">
        <f t="shared" si="0"/>
        <v>46573155.049999997</v>
      </c>
      <c r="AK3" s="17">
        <f>SUM(AK4:AK154)</f>
        <v>20727789.420000006</v>
      </c>
      <c r="AL3" s="19">
        <f t="shared" si="0"/>
        <v>26640046.639999989</v>
      </c>
      <c r="AM3" s="32">
        <f t="shared" si="0"/>
        <v>-5912257.2200000007</v>
      </c>
    </row>
    <row r="4" spans="1:39" x14ac:dyDescent="0.2">
      <c r="A4" t="s">
        <v>538</v>
      </c>
      <c r="B4" t="s">
        <v>540</v>
      </c>
      <c r="C4" s="95">
        <v>3670</v>
      </c>
      <c r="D4" s="74" t="s">
        <v>1269</v>
      </c>
      <c r="E4" s="62" t="s">
        <v>2209</v>
      </c>
      <c r="F4" s="288">
        <v>108935.51</v>
      </c>
      <c r="G4" s="288">
        <v>7800</v>
      </c>
      <c r="H4" s="288">
        <v>196777.35</v>
      </c>
      <c r="I4" s="62">
        <v>363964.51</v>
      </c>
      <c r="J4" s="62">
        <v>263706.59999999998</v>
      </c>
      <c r="K4" s="62"/>
      <c r="L4" s="62"/>
      <c r="N4" s="289">
        <v>14100</v>
      </c>
      <c r="Q4" s="289"/>
      <c r="R4" s="62"/>
      <c r="S4" s="62">
        <v>0</v>
      </c>
      <c r="T4" s="62">
        <v>0</v>
      </c>
      <c r="U4" s="62">
        <v>2193223.69</v>
      </c>
      <c r="V4" s="52">
        <v>-4146.1000000000004</v>
      </c>
      <c r="W4" s="52"/>
      <c r="X4" s="52"/>
      <c r="Y4" s="52">
        <v>113790</v>
      </c>
      <c r="Z4" s="52"/>
      <c r="AA4" s="290">
        <v>123990</v>
      </c>
      <c r="AB4" s="290"/>
      <c r="AC4" s="290"/>
      <c r="AD4" s="290">
        <v>11855</v>
      </c>
      <c r="AE4" s="290">
        <v>5</v>
      </c>
      <c r="AF4" s="290"/>
      <c r="AG4" s="290"/>
      <c r="AH4" s="101">
        <f>SUM(F4:H4)</f>
        <v>313512.86</v>
      </c>
      <c r="AI4" s="37">
        <f>SUM(M4:Q4)</f>
        <v>14100</v>
      </c>
      <c r="AJ4" s="26">
        <f>AH4-AI4</f>
        <v>299412.86</v>
      </c>
      <c r="AK4" s="17">
        <f>SUM(V4:Z4)</f>
        <v>109643.9</v>
      </c>
      <c r="AL4" s="19">
        <f>SUM(AA4:AG4)</f>
        <v>135850</v>
      </c>
      <c r="AM4" s="32">
        <f>AK4-AL4</f>
        <v>-26206.100000000006</v>
      </c>
    </row>
    <row r="5" spans="1:39" x14ac:dyDescent="0.2">
      <c r="A5" t="s">
        <v>538</v>
      </c>
      <c r="B5" t="s">
        <v>540</v>
      </c>
      <c r="C5" s="95">
        <v>5165</v>
      </c>
      <c r="D5" s="74" t="s">
        <v>1270</v>
      </c>
      <c r="E5" s="62" t="s">
        <v>2210</v>
      </c>
      <c r="F5" s="288">
        <v>308355.83</v>
      </c>
      <c r="G5" s="288">
        <v>0</v>
      </c>
      <c r="H5" s="288">
        <v>88968.320000000007</v>
      </c>
      <c r="I5" s="62">
        <v>881929.86</v>
      </c>
      <c r="J5" s="62">
        <v>546456.16</v>
      </c>
      <c r="K5" s="62"/>
      <c r="L5" s="62"/>
      <c r="N5" s="289">
        <v>39000</v>
      </c>
      <c r="Q5" s="289"/>
      <c r="R5" s="62">
        <v>72000</v>
      </c>
      <c r="S5" s="62">
        <v>0</v>
      </c>
      <c r="T5" s="62">
        <v>0</v>
      </c>
      <c r="U5" s="62">
        <v>1265427.9099999999</v>
      </c>
      <c r="V5" s="52">
        <v>0</v>
      </c>
      <c r="W5" s="52"/>
      <c r="X5" s="52"/>
      <c r="Y5" s="52">
        <v>141100</v>
      </c>
      <c r="Z5" s="52"/>
      <c r="AA5" s="290">
        <v>167950</v>
      </c>
      <c r="AB5" s="290"/>
      <c r="AC5" s="290"/>
      <c r="AD5" s="290">
        <v>80335.100000000006</v>
      </c>
      <c r="AE5" s="290">
        <v>5</v>
      </c>
      <c r="AF5" s="290"/>
      <c r="AG5" s="290"/>
      <c r="AH5" s="101">
        <f t="shared" ref="AH5:AH68" si="1">SUM(F5:H5)</f>
        <v>397324.15</v>
      </c>
      <c r="AI5" s="37">
        <f t="shared" ref="AI5:AI68" si="2">SUM(M5:Q5)</f>
        <v>39000</v>
      </c>
      <c r="AJ5" s="26">
        <f t="shared" ref="AJ5:AJ68" si="3">AH5-AI5</f>
        <v>358324.15</v>
      </c>
      <c r="AK5" s="17">
        <f t="shared" ref="AK5:AK68" si="4">SUM(V5:Z5)</f>
        <v>141100</v>
      </c>
      <c r="AL5" s="19">
        <f t="shared" ref="AL5:AL68" si="5">SUM(AA5:AG5)</f>
        <v>248290.1</v>
      </c>
      <c r="AM5" s="32">
        <f t="shared" ref="AM5:AM68" si="6">AK5-AL5</f>
        <v>-107190.1</v>
      </c>
    </row>
    <row r="6" spans="1:39" x14ac:dyDescent="0.2">
      <c r="A6" t="s">
        <v>538</v>
      </c>
      <c r="B6" t="s">
        <v>540</v>
      </c>
      <c r="C6" s="95">
        <v>4663</v>
      </c>
      <c r="D6" s="74" t="s">
        <v>1271</v>
      </c>
      <c r="E6" s="62" t="s">
        <v>2211</v>
      </c>
      <c r="F6" s="288">
        <v>313891.32</v>
      </c>
      <c r="G6" s="288">
        <v>0</v>
      </c>
      <c r="H6" s="288">
        <v>106377.75</v>
      </c>
      <c r="I6" s="62">
        <v>934557.49</v>
      </c>
      <c r="J6" s="62">
        <v>389561.84</v>
      </c>
      <c r="K6" s="62"/>
      <c r="L6" s="62"/>
      <c r="N6" s="289">
        <v>12450</v>
      </c>
      <c r="P6" s="289">
        <v>0.01</v>
      </c>
      <c r="Q6" s="289"/>
      <c r="R6" s="62">
        <v>110000</v>
      </c>
      <c r="S6" s="62">
        <v>0</v>
      </c>
      <c r="T6" s="62">
        <v>0</v>
      </c>
      <c r="U6" s="62">
        <v>3482828.65</v>
      </c>
      <c r="V6" s="52">
        <v>0</v>
      </c>
      <c r="W6" s="52"/>
      <c r="X6" s="52"/>
      <c r="Y6" s="52">
        <v>129200</v>
      </c>
      <c r="Z6" s="52"/>
      <c r="AA6" s="290">
        <v>152940</v>
      </c>
      <c r="AB6" s="290"/>
      <c r="AC6" s="290"/>
      <c r="AD6" s="290">
        <v>96800.86</v>
      </c>
      <c r="AE6" s="290">
        <v>5</v>
      </c>
      <c r="AF6" s="290"/>
      <c r="AG6" s="290"/>
      <c r="AH6" s="101">
        <f t="shared" si="1"/>
        <v>420269.07</v>
      </c>
      <c r="AI6" s="37">
        <f t="shared" si="2"/>
        <v>12450.01</v>
      </c>
      <c r="AJ6" s="26">
        <f t="shared" si="3"/>
        <v>407819.06</v>
      </c>
      <c r="AK6" s="17">
        <f t="shared" si="4"/>
        <v>129200</v>
      </c>
      <c r="AL6" s="19">
        <f t="shared" si="5"/>
        <v>249745.86</v>
      </c>
      <c r="AM6" s="32">
        <f t="shared" si="6"/>
        <v>-120545.85999999999</v>
      </c>
    </row>
    <row r="7" spans="1:39" x14ac:dyDescent="0.2">
      <c r="A7" t="s">
        <v>538</v>
      </c>
      <c r="B7" t="s">
        <v>540</v>
      </c>
      <c r="C7" s="95">
        <v>4364</v>
      </c>
      <c r="D7" s="74" t="s">
        <v>1272</v>
      </c>
      <c r="E7" s="62" t="s">
        <v>2212</v>
      </c>
      <c r="F7" s="288">
        <v>53019.44</v>
      </c>
      <c r="G7" s="288">
        <v>0</v>
      </c>
      <c r="H7" s="288">
        <v>156804</v>
      </c>
      <c r="I7" s="62">
        <v>592537.86</v>
      </c>
      <c r="J7" s="62">
        <v>483881.78</v>
      </c>
      <c r="K7" s="62"/>
      <c r="L7" s="62"/>
      <c r="N7" s="289">
        <v>161516.63</v>
      </c>
      <c r="Q7" s="289"/>
      <c r="R7" s="62"/>
      <c r="S7" s="62">
        <v>0</v>
      </c>
      <c r="T7" s="62">
        <v>0</v>
      </c>
      <c r="U7" s="62">
        <v>3940312</v>
      </c>
      <c r="V7" s="52">
        <v>82845</v>
      </c>
      <c r="W7" s="52"/>
      <c r="X7" s="52"/>
      <c r="Y7" s="52">
        <v>85870</v>
      </c>
      <c r="Z7" s="52"/>
      <c r="AA7" s="290">
        <v>112060</v>
      </c>
      <c r="AB7" s="290"/>
      <c r="AC7" s="290"/>
      <c r="AD7" s="290">
        <v>41161</v>
      </c>
      <c r="AE7" s="290">
        <v>5</v>
      </c>
      <c r="AF7" s="290"/>
      <c r="AG7" s="290"/>
      <c r="AH7" s="101">
        <f t="shared" si="1"/>
        <v>209823.44</v>
      </c>
      <c r="AI7" s="37">
        <f t="shared" si="2"/>
        <v>161516.63</v>
      </c>
      <c r="AJ7" s="26">
        <f t="shared" si="3"/>
        <v>48306.81</v>
      </c>
      <c r="AK7" s="17">
        <f t="shared" si="4"/>
        <v>168715</v>
      </c>
      <c r="AL7" s="19">
        <f t="shared" si="5"/>
        <v>153226</v>
      </c>
      <c r="AM7" s="32">
        <f t="shared" si="6"/>
        <v>15489</v>
      </c>
    </row>
    <row r="8" spans="1:39" x14ac:dyDescent="0.2">
      <c r="A8" t="s">
        <v>538</v>
      </c>
      <c r="B8" t="s">
        <v>540</v>
      </c>
      <c r="C8" s="95">
        <v>4222</v>
      </c>
      <c r="D8" s="74" t="s">
        <v>1273</v>
      </c>
      <c r="E8" s="62" t="s">
        <v>2213</v>
      </c>
      <c r="F8" s="288">
        <v>450051.71</v>
      </c>
      <c r="G8" s="288">
        <v>0</v>
      </c>
      <c r="H8" s="288">
        <v>64313.37</v>
      </c>
      <c r="I8" s="62">
        <v>405281.86</v>
      </c>
      <c r="J8" s="62">
        <v>228066.28</v>
      </c>
      <c r="K8" s="62"/>
      <c r="L8" s="62">
        <v>194900</v>
      </c>
      <c r="N8" s="289">
        <v>30490</v>
      </c>
      <c r="P8" s="289">
        <v>0</v>
      </c>
      <c r="Q8" s="289"/>
      <c r="R8" s="62"/>
      <c r="S8" s="62">
        <v>0</v>
      </c>
      <c r="T8" s="62">
        <v>0</v>
      </c>
      <c r="U8" s="62">
        <v>2735240.51</v>
      </c>
      <c r="V8" s="52">
        <v>0</v>
      </c>
      <c r="W8" s="52"/>
      <c r="X8" s="52"/>
      <c r="Y8" s="52">
        <v>113600</v>
      </c>
      <c r="Z8" s="52"/>
      <c r="AA8" s="290">
        <v>131760</v>
      </c>
      <c r="AB8" s="290"/>
      <c r="AC8" s="290"/>
      <c r="AD8" s="290">
        <v>29555</v>
      </c>
      <c r="AE8" s="290">
        <v>5</v>
      </c>
      <c r="AF8" s="290"/>
      <c r="AG8" s="290"/>
      <c r="AH8" s="101">
        <f t="shared" si="1"/>
        <v>514365.08</v>
      </c>
      <c r="AI8" s="37">
        <f t="shared" si="2"/>
        <v>30490</v>
      </c>
      <c r="AJ8" s="26">
        <f t="shared" si="3"/>
        <v>483875.08</v>
      </c>
      <c r="AK8" s="17">
        <f t="shared" si="4"/>
        <v>113600</v>
      </c>
      <c r="AL8" s="19">
        <f t="shared" si="5"/>
        <v>161320</v>
      </c>
      <c r="AM8" s="32">
        <f t="shared" si="6"/>
        <v>-47720</v>
      </c>
    </row>
    <row r="9" spans="1:39" x14ac:dyDescent="0.2">
      <c r="A9" t="s">
        <v>538</v>
      </c>
      <c r="B9" t="s">
        <v>540</v>
      </c>
      <c r="C9" s="95">
        <v>3681</v>
      </c>
      <c r="D9" s="74" t="s">
        <v>1274</v>
      </c>
      <c r="E9" s="62" t="s">
        <v>2214</v>
      </c>
      <c r="F9" s="288">
        <v>42139.05</v>
      </c>
      <c r="G9" s="288">
        <v>0</v>
      </c>
      <c r="H9" s="288">
        <v>86379.29</v>
      </c>
      <c r="I9" s="62">
        <v>757030.11</v>
      </c>
      <c r="J9" s="62">
        <v>1123357.94</v>
      </c>
      <c r="K9" s="62"/>
      <c r="L9" s="62"/>
      <c r="N9" s="289">
        <v>20394</v>
      </c>
      <c r="Q9" s="289"/>
      <c r="R9" s="62"/>
      <c r="S9" s="62">
        <v>0</v>
      </c>
      <c r="T9" s="62">
        <v>180423.8</v>
      </c>
      <c r="U9" s="62">
        <v>2266802.89</v>
      </c>
      <c r="V9" s="52">
        <v>0</v>
      </c>
      <c r="W9" s="52"/>
      <c r="X9" s="52"/>
      <c r="Y9" s="52">
        <v>96140</v>
      </c>
      <c r="Z9" s="52"/>
      <c r="AA9" s="290">
        <v>113114</v>
      </c>
      <c r="AB9" s="290"/>
      <c r="AC9" s="290"/>
      <c r="AD9" s="290">
        <v>43721.9</v>
      </c>
      <c r="AE9" s="290">
        <v>5</v>
      </c>
      <c r="AF9" s="290"/>
      <c r="AG9" s="290"/>
      <c r="AH9" s="101">
        <f t="shared" si="1"/>
        <v>128518.34</v>
      </c>
      <c r="AI9" s="37">
        <f t="shared" si="2"/>
        <v>20394</v>
      </c>
      <c r="AJ9" s="26">
        <f t="shared" si="3"/>
        <v>108124.34</v>
      </c>
      <c r="AK9" s="17">
        <f t="shared" si="4"/>
        <v>96140</v>
      </c>
      <c r="AL9" s="19">
        <f t="shared" si="5"/>
        <v>156840.9</v>
      </c>
      <c r="AM9" s="32">
        <f t="shared" si="6"/>
        <v>-60700.899999999994</v>
      </c>
    </row>
    <row r="10" spans="1:39" x14ac:dyDescent="0.2">
      <c r="A10" t="s">
        <v>538</v>
      </c>
      <c r="B10" t="s">
        <v>540</v>
      </c>
      <c r="C10" s="95">
        <v>2627</v>
      </c>
      <c r="D10" s="74" t="s">
        <v>1275</v>
      </c>
      <c r="E10" s="62" t="s">
        <v>2215</v>
      </c>
      <c r="F10" s="288">
        <v>214811.07</v>
      </c>
      <c r="G10" s="288">
        <v>7800</v>
      </c>
      <c r="H10" s="288">
        <v>228095.32</v>
      </c>
      <c r="I10" s="62">
        <v>946760.54</v>
      </c>
      <c r="J10" s="62">
        <v>706261.36</v>
      </c>
      <c r="K10" s="62"/>
      <c r="L10" s="62"/>
      <c r="N10" s="289">
        <v>31987</v>
      </c>
      <c r="Q10" s="289"/>
      <c r="R10" s="62">
        <v>18000</v>
      </c>
      <c r="S10" s="62">
        <v>0</v>
      </c>
      <c r="T10" s="62">
        <v>0</v>
      </c>
      <c r="U10" s="62">
        <v>2678016.84</v>
      </c>
      <c r="V10" s="52">
        <v>231430.32</v>
      </c>
      <c r="W10" s="52">
        <v>260</v>
      </c>
      <c r="X10" s="52"/>
      <c r="Y10" s="52">
        <v>113600</v>
      </c>
      <c r="Z10" s="52"/>
      <c r="AA10" s="290">
        <v>123850</v>
      </c>
      <c r="AB10" s="290"/>
      <c r="AC10" s="290"/>
      <c r="AD10" s="290">
        <v>423367.33</v>
      </c>
      <c r="AE10" s="290">
        <v>5</v>
      </c>
      <c r="AF10" s="290"/>
      <c r="AG10" s="290"/>
      <c r="AH10" s="101">
        <f t="shared" si="1"/>
        <v>450706.39</v>
      </c>
      <c r="AI10" s="37">
        <f t="shared" si="2"/>
        <v>31987</v>
      </c>
      <c r="AJ10" s="26">
        <f t="shared" si="3"/>
        <v>418719.39</v>
      </c>
      <c r="AK10" s="17">
        <f t="shared" si="4"/>
        <v>345290.32</v>
      </c>
      <c r="AL10" s="19">
        <f t="shared" si="5"/>
        <v>547222.33000000007</v>
      </c>
      <c r="AM10" s="32">
        <f t="shared" si="6"/>
        <v>-201932.01000000007</v>
      </c>
    </row>
    <row r="11" spans="1:39" x14ac:dyDescent="0.2">
      <c r="A11" t="s">
        <v>538</v>
      </c>
      <c r="B11" t="s">
        <v>540</v>
      </c>
      <c r="C11" s="95">
        <v>2345</v>
      </c>
      <c r="D11" s="74" t="s">
        <v>1276</v>
      </c>
      <c r="E11" s="62" t="s">
        <v>2216</v>
      </c>
      <c r="F11" s="288">
        <v>102669.54</v>
      </c>
      <c r="G11" s="288">
        <v>0</v>
      </c>
      <c r="H11" s="288">
        <v>148775.32</v>
      </c>
      <c r="I11" s="62">
        <v>2131253.63</v>
      </c>
      <c r="J11" s="62">
        <v>200765.4</v>
      </c>
      <c r="K11" s="62"/>
      <c r="L11" s="62"/>
      <c r="N11" s="289">
        <v>38120</v>
      </c>
      <c r="P11" s="289">
        <v>25804.73</v>
      </c>
      <c r="Q11" s="289"/>
      <c r="R11" s="62">
        <v>0</v>
      </c>
      <c r="S11" s="62">
        <v>0</v>
      </c>
      <c r="T11" s="62">
        <v>0</v>
      </c>
      <c r="U11" s="62">
        <v>585220.22</v>
      </c>
      <c r="V11" s="52">
        <v>1500</v>
      </c>
      <c r="W11" s="52"/>
      <c r="X11" s="52">
        <v>1.3</v>
      </c>
      <c r="Y11" s="52">
        <v>73290</v>
      </c>
      <c r="Z11" s="52"/>
      <c r="AA11" s="290">
        <v>126930</v>
      </c>
      <c r="AB11" s="290"/>
      <c r="AC11" s="290"/>
      <c r="AD11" s="290">
        <v>39689.29</v>
      </c>
      <c r="AE11" s="290">
        <v>5</v>
      </c>
      <c r="AF11" s="290"/>
      <c r="AG11" s="290"/>
      <c r="AH11" s="101">
        <f t="shared" si="1"/>
        <v>251444.86</v>
      </c>
      <c r="AI11" s="37">
        <f t="shared" si="2"/>
        <v>63924.729999999996</v>
      </c>
      <c r="AJ11" s="26">
        <f t="shared" si="3"/>
        <v>187520.13</v>
      </c>
      <c r="AK11" s="17">
        <f t="shared" si="4"/>
        <v>74791.3</v>
      </c>
      <c r="AL11" s="19">
        <f t="shared" si="5"/>
        <v>166624.29</v>
      </c>
      <c r="AM11" s="32">
        <f t="shared" si="6"/>
        <v>-91832.99</v>
      </c>
    </row>
    <row r="12" spans="1:39" x14ac:dyDescent="0.2">
      <c r="A12" t="s">
        <v>538</v>
      </c>
      <c r="B12" t="s">
        <v>540</v>
      </c>
      <c r="C12" s="95">
        <v>2209</v>
      </c>
      <c r="D12" s="74" t="s">
        <v>1277</v>
      </c>
      <c r="E12" s="62" t="s">
        <v>2217</v>
      </c>
      <c r="F12" s="288">
        <v>351333.76</v>
      </c>
      <c r="G12" s="288">
        <v>0</v>
      </c>
      <c r="H12" s="288">
        <v>310600.19</v>
      </c>
      <c r="I12" s="62">
        <v>525696.86</v>
      </c>
      <c r="J12" s="62">
        <v>1045641.32</v>
      </c>
      <c r="K12" s="62"/>
      <c r="L12" s="62"/>
      <c r="N12" s="289">
        <v>0</v>
      </c>
      <c r="P12" s="289">
        <v>0</v>
      </c>
      <c r="Q12" s="289"/>
      <c r="R12" s="62">
        <v>55000</v>
      </c>
      <c r="S12" s="62">
        <v>0</v>
      </c>
      <c r="T12" s="62">
        <v>0</v>
      </c>
      <c r="U12" s="62">
        <v>1804328.64</v>
      </c>
      <c r="V12" s="52">
        <v>0</v>
      </c>
      <c r="W12" s="52"/>
      <c r="X12" s="52"/>
      <c r="Y12" s="52">
        <v>120180</v>
      </c>
      <c r="Z12" s="52"/>
      <c r="AA12" s="290">
        <v>126180</v>
      </c>
      <c r="AB12" s="290"/>
      <c r="AC12" s="290"/>
      <c r="AD12" s="290">
        <v>7048.1</v>
      </c>
      <c r="AE12" s="290">
        <v>5</v>
      </c>
      <c r="AF12" s="290"/>
      <c r="AG12" s="290">
        <v>370</v>
      </c>
      <c r="AH12" s="101">
        <f t="shared" si="1"/>
        <v>661933.94999999995</v>
      </c>
      <c r="AI12" s="37">
        <f t="shared" si="2"/>
        <v>0</v>
      </c>
      <c r="AJ12" s="26">
        <f t="shared" si="3"/>
        <v>661933.94999999995</v>
      </c>
      <c r="AK12" s="17">
        <f t="shared" si="4"/>
        <v>120180</v>
      </c>
      <c r="AL12" s="19">
        <f t="shared" si="5"/>
        <v>133603.1</v>
      </c>
      <c r="AM12" s="32">
        <f t="shared" si="6"/>
        <v>-13423.100000000006</v>
      </c>
    </row>
    <row r="13" spans="1:39" x14ac:dyDescent="0.2">
      <c r="A13" t="s">
        <v>538</v>
      </c>
      <c r="B13" t="s">
        <v>540</v>
      </c>
      <c r="C13" s="95">
        <v>2329</v>
      </c>
      <c r="D13" s="74" t="s">
        <v>1278</v>
      </c>
      <c r="E13" s="62" t="s">
        <v>2218</v>
      </c>
      <c r="F13" s="288">
        <v>124838.71</v>
      </c>
      <c r="G13" s="288">
        <v>0</v>
      </c>
      <c r="H13" s="288">
        <v>126537.79</v>
      </c>
      <c r="I13" s="62">
        <v>194211.97</v>
      </c>
      <c r="J13" s="62">
        <v>315555.09000000003</v>
      </c>
      <c r="K13" s="62"/>
      <c r="L13" s="62"/>
      <c r="N13" s="289">
        <v>10550</v>
      </c>
      <c r="Q13" s="289"/>
      <c r="R13" s="62">
        <v>35000</v>
      </c>
      <c r="S13" s="62">
        <v>0</v>
      </c>
      <c r="T13" s="62">
        <v>0</v>
      </c>
      <c r="U13" s="62">
        <v>667029.63</v>
      </c>
      <c r="V13" s="52">
        <v>65309.62</v>
      </c>
      <c r="W13" s="52"/>
      <c r="X13" s="52"/>
      <c r="Y13" s="52">
        <v>101560</v>
      </c>
      <c r="Z13" s="52"/>
      <c r="AA13" s="290">
        <v>101560</v>
      </c>
      <c r="AB13" s="290"/>
      <c r="AC13" s="290"/>
      <c r="AD13" s="290">
        <v>24669</v>
      </c>
      <c r="AE13" s="290">
        <v>5</v>
      </c>
      <c r="AF13" s="290"/>
      <c r="AG13" s="290"/>
      <c r="AH13" s="101">
        <f t="shared" si="1"/>
        <v>251376.5</v>
      </c>
      <c r="AI13" s="37">
        <f t="shared" si="2"/>
        <v>10550</v>
      </c>
      <c r="AJ13" s="26">
        <f t="shared" si="3"/>
        <v>240826.5</v>
      </c>
      <c r="AK13" s="17">
        <f t="shared" si="4"/>
        <v>166869.62</v>
      </c>
      <c r="AL13" s="19">
        <f t="shared" si="5"/>
        <v>126234</v>
      </c>
      <c r="AM13" s="32">
        <f t="shared" si="6"/>
        <v>40635.619999999995</v>
      </c>
    </row>
    <row r="14" spans="1:39" x14ac:dyDescent="0.2">
      <c r="A14" t="s">
        <v>538</v>
      </c>
      <c r="B14" t="s">
        <v>540</v>
      </c>
      <c r="C14" s="95">
        <v>2781</v>
      </c>
      <c r="D14" s="74" t="s">
        <v>1279</v>
      </c>
      <c r="E14" s="62" t="s">
        <v>2219</v>
      </c>
      <c r="F14" s="288">
        <v>49697.16</v>
      </c>
      <c r="G14" s="288">
        <v>0</v>
      </c>
      <c r="H14" s="288">
        <v>320184.93</v>
      </c>
      <c r="I14" s="62">
        <v>3</v>
      </c>
      <c r="J14" s="62">
        <v>343291.5</v>
      </c>
      <c r="K14" s="62"/>
      <c r="L14" s="62"/>
      <c r="N14" s="289">
        <v>48000</v>
      </c>
      <c r="Q14" s="289"/>
      <c r="R14" s="62">
        <v>15000</v>
      </c>
      <c r="S14" s="62">
        <v>0</v>
      </c>
      <c r="T14" s="62">
        <v>0</v>
      </c>
      <c r="U14" s="62">
        <v>818351.54</v>
      </c>
      <c r="V14" s="52">
        <v>0</v>
      </c>
      <c r="W14" s="52"/>
      <c r="X14" s="52"/>
      <c r="Y14" s="52">
        <v>58630</v>
      </c>
      <c r="Z14" s="52"/>
      <c r="AA14" s="290">
        <v>85480</v>
      </c>
      <c r="AB14" s="290"/>
      <c r="AC14" s="290"/>
      <c r="AD14" s="290">
        <v>47057.5</v>
      </c>
      <c r="AE14" s="290">
        <v>5</v>
      </c>
      <c r="AF14" s="290"/>
      <c r="AG14" s="290"/>
      <c r="AH14" s="101">
        <f t="shared" si="1"/>
        <v>369882.08999999997</v>
      </c>
      <c r="AI14" s="37">
        <f t="shared" si="2"/>
        <v>48000</v>
      </c>
      <c r="AJ14" s="26">
        <f t="shared" si="3"/>
        <v>321882.08999999997</v>
      </c>
      <c r="AK14" s="17">
        <f t="shared" si="4"/>
        <v>58630</v>
      </c>
      <c r="AL14" s="19">
        <f t="shared" si="5"/>
        <v>132542.5</v>
      </c>
      <c r="AM14" s="32">
        <f t="shared" si="6"/>
        <v>-73912.5</v>
      </c>
    </row>
    <row r="15" spans="1:39" x14ac:dyDescent="0.2">
      <c r="A15" t="s">
        <v>538</v>
      </c>
      <c r="B15" t="s">
        <v>540</v>
      </c>
      <c r="C15" s="95">
        <v>3427</v>
      </c>
      <c r="D15" s="74" t="s">
        <v>1280</v>
      </c>
      <c r="E15" s="62" t="s">
        <v>2220</v>
      </c>
      <c r="F15" s="288">
        <v>53781.02</v>
      </c>
      <c r="G15" s="288">
        <v>0</v>
      </c>
      <c r="H15" s="288">
        <v>132650.48000000001</v>
      </c>
      <c r="I15" s="62">
        <v>1949899.37</v>
      </c>
      <c r="J15" s="62">
        <v>324240.68</v>
      </c>
      <c r="K15" s="62"/>
      <c r="L15" s="62"/>
      <c r="N15" s="289">
        <v>16850</v>
      </c>
      <c r="P15" s="289">
        <v>196.26</v>
      </c>
      <c r="Q15" s="289"/>
      <c r="R15" s="62"/>
      <c r="S15" s="62">
        <v>0</v>
      </c>
      <c r="T15" s="62">
        <v>0</v>
      </c>
      <c r="U15" s="62">
        <v>3873985.05</v>
      </c>
      <c r="V15" s="52">
        <v>1500</v>
      </c>
      <c r="W15" s="52"/>
      <c r="X15" s="52"/>
      <c r="Y15" s="52">
        <v>108290</v>
      </c>
      <c r="Z15" s="52"/>
      <c r="AA15" s="290">
        <v>115290</v>
      </c>
      <c r="AB15" s="290"/>
      <c r="AC15" s="290"/>
      <c r="AD15" s="290">
        <v>30701.21</v>
      </c>
      <c r="AE15" s="290">
        <v>5</v>
      </c>
      <c r="AF15" s="290"/>
      <c r="AG15" s="290"/>
      <c r="AH15" s="101">
        <f t="shared" si="1"/>
        <v>186431.5</v>
      </c>
      <c r="AI15" s="37">
        <f t="shared" si="2"/>
        <v>17046.259999999998</v>
      </c>
      <c r="AJ15" s="26">
        <f t="shared" si="3"/>
        <v>169385.24</v>
      </c>
      <c r="AK15" s="17">
        <f t="shared" si="4"/>
        <v>109790</v>
      </c>
      <c r="AL15" s="19">
        <f t="shared" si="5"/>
        <v>145996.21</v>
      </c>
      <c r="AM15" s="32">
        <f t="shared" si="6"/>
        <v>-36206.209999999992</v>
      </c>
    </row>
    <row r="16" spans="1:39" x14ac:dyDescent="0.2">
      <c r="A16" t="s">
        <v>538</v>
      </c>
      <c r="B16" t="s">
        <v>540</v>
      </c>
      <c r="C16" s="95">
        <v>2582</v>
      </c>
      <c r="D16" s="74" t="s">
        <v>1281</v>
      </c>
      <c r="E16" s="62" t="s">
        <v>2221</v>
      </c>
      <c r="F16" s="288">
        <v>8120.03</v>
      </c>
      <c r="G16" s="288">
        <v>9540</v>
      </c>
      <c r="H16" s="288">
        <v>197550.58</v>
      </c>
      <c r="I16" s="62">
        <v>1548915.86</v>
      </c>
      <c r="J16" s="62">
        <v>205662.57</v>
      </c>
      <c r="K16" s="62"/>
      <c r="L16" s="62"/>
      <c r="N16" s="289">
        <v>55692</v>
      </c>
      <c r="Q16" s="289"/>
      <c r="R16" s="62"/>
      <c r="S16" s="62">
        <v>0</v>
      </c>
      <c r="T16" s="62">
        <v>0</v>
      </c>
      <c r="U16" s="62">
        <v>2037072.22</v>
      </c>
      <c r="V16" s="52">
        <v>1996.73</v>
      </c>
      <c r="W16" s="52"/>
      <c r="X16" s="52"/>
      <c r="Y16" s="52">
        <v>76930</v>
      </c>
      <c r="Z16" s="52">
        <v>0</v>
      </c>
      <c r="AA16" s="290">
        <v>107424</v>
      </c>
      <c r="AB16" s="290"/>
      <c r="AC16" s="290"/>
      <c r="AD16" s="290">
        <v>1611.73</v>
      </c>
      <c r="AE16" s="290">
        <v>5</v>
      </c>
      <c r="AF16" s="290"/>
      <c r="AG16" s="290"/>
      <c r="AH16" s="101">
        <f t="shared" si="1"/>
        <v>215210.61</v>
      </c>
      <c r="AI16" s="37">
        <f t="shared" si="2"/>
        <v>55692</v>
      </c>
      <c r="AJ16" s="26">
        <f t="shared" si="3"/>
        <v>159518.60999999999</v>
      </c>
      <c r="AK16" s="17">
        <f t="shared" si="4"/>
        <v>78926.73</v>
      </c>
      <c r="AL16" s="19">
        <f t="shared" si="5"/>
        <v>109040.73</v>
      </c>
      <c r="AM16" s="32">
        <f t="shared" si="6"/>
        <v>-30114</v>
      </c>
    </row>
    <row r="17" spans="1:39" x14ac:dyDescent="0.2">
      <c r="A17" t="s">
        <v>538</v>
      </c>
      <c r="B17" t="s">
        <v>540</v>
      </c>
      <c r="C17" s="95">
        <v>1491</v>
      </c>
      <c r="D17" s="74" t="s">
        <v>1282</v>
      </c>
      <c r="E17" s="62" t="s">
        <v>2222</v>
      </c>
      <c r="F17" s="288">
        <v>220201.83</v>
      </c>
      <c r="G17" s="288">
        <v>0</v>
      </c>
      <c r="H17" s="288">
        <v>79429.02</v>
      </c>
      <c r="I17" s="62">
        <v>280325.24</v>
      </c>
      <c r="J17" s="62">
        <v>516552</v>
      </c>
      <c r="K17" s="62"/>
      <c r="L17" s="62"/>
      <c r="N17" s="289">
        <v>18479</v>
      </c>
      <c r="Q17" s="289"/>
      <c r="R17" s="62"/>
      <c r="S17" s="62">
        <v>0</v>
      </c>
      <c r="T17" s="62">
        <v>0</v>
      </c>
      <c r="U17" s="62">
        <v>2706524.69</v>
      </c>
      <c r="V17" s="52">
        <v>39723.379999999997</v>
      </c>
      <c r="W17" s="52"/>
      <c r="X17" s="52"/>
      <c r="Y17" s="52">
        <v>98700</v>
      </c>
      <c r="Z17" s="52"/>
      <c r="AA17" s="290">
        <v>106029</v>
      </c>
      <c r="AB17" s="290"/>
      <c r="AC17" s="290"/>
      <c r="AD17" s="290">
        <v>11410.01</v>
      </c>
      <c r="AE17" s="290">
        <v>5</v>
      </c>
      <c r="AF17" s="290"/>
      <c r="AG17" s="290"/>
      <c r="AH17" s="101">
        <f t="shared" si="1"/>
        <v>299630.84999999998</v>
      </c>
      <c r="AI17" s="37">
        <f t="shared" si="2"/>
        <v>18479</v>
      </c>
      <c r="AJ17" s="26">
        <f t="shared" si="3"/>
        <v>281151.84999999998</v>
      </c>
      <c r="AK17" s="17">
        <f t="shared" si="4"/>
        <v>138423.38</v>
      </c>
      <c r="AL17" s="19">
        <f t="shared" si="5"/>
        <v>117444.01</v>
      </c>
      <c r="AM17" s="32">
        <f t="shared" si="6"/>
        <v>20979.37000000001</v>
      </c>
    </row>
    <row r="18" spans="1:39" x14ac:dyDescent="0.2">
      <c r="A18" t="s">
        <v>538</v>
      </c>
      <c r="B18" t="s">
        <v>540</v>
      </c>
      <c r="C18" s="95">
        <v>2154</v>
      </c>
      <c r="D18" s="74" t="s">
        <v>1283</v>
      </c>
      <c r="E18" s="62" t="s">
        <v>2223</v>
      </c>
      <c r="F18" s="288">
        <v>133092.76999999999</v>
      </c>
      <c r="G18" s="288">
        <v>44600</v>
      </c>
      <c r="H18" s="288">
        <v>186473</v>
      </c>
      <c r="I18" s="62">
        <v>83660.039999999994</v>
      </c>
      <c r="J18" s="62">
        <v>234739.75</v>
      </c>
      <c r="K18" s="62"/>
      <c r="L18" s="62"/>
      <c r="N18" s="289">
        <v>12100</v>
      </c>
      <c r="Q18" s="289"/>
      <c r="R18" s="62"/>
      <c r="S18" s="62">
        <v>0</v>
      </c>
      <c r="T18" s="62">
        <v>0</v>
      </c>
      <c r="U18" s="62">
        <v>865508.28</v>
      </c>
      <c r="V18" s="52">
        <v>143146.35</v>
      </c>
      <c r="W18" s="52"/>
      <c r="X18" s="52"/>
      <c r="Y18" s="52">
        <v>81060</v>
      </c>
      <c r="Z18" s="52"/>
      <c r="AA18" s="290">
        <v>93660</v>
      </c>
      <c r="AB18" s="290"/>
      <c r="AC18" s="290"/>
      <c r="AD18" s="290">
        <v>14776.38</v>
      </c>
      <c r="AE18" s="290">
        <v>5</v>
      </c>
      <c r="AF18" s="290"/>
      <c r="AG18" s="290"/>
      <c r="AH18" s="101">
        <f t="shared" si="1"/>
        <v>364165.77</v>
      </c>
      <c r="AI18" s="37">
        <f t="shared" si="2"/>
        <v>12100</v>
      </c>
      <c r="AJ18" s="26">
        <f t="shared" si="3"/>
        <v>352065.77</v>
      </c>
      <c r="AK18" s="17">
        <f t="shared" si="4"/>
        <v>224206.35</v>
      </c>
      <c r="AL18" s="19">
        <f t="shared" si="5"/>
        <v>108441.38</v>
      </c>
      <c r="AM18" s="32">
        <f t="shared" si="6"/>
        <v>115764.97</v>
      </c>
    </row>
    <row r="19" spans="1:39" x14ac:dyDescent="0.2">
      <c r="A19" t="s">
        <v>538</v>
      </c>
      <c r="B19" t="s">
        <v>540</v>
      </c>
      <c r="C19" s="95">
        <v>3909</v>
      </c>
      <c r="D19" s="74" t="s">
        <v>1284</v>
      </c>
      <c r="E19" s="62" t="s">
        <v>2224</v>
      </c>
      <c r="F19" s="288">
        <v>56573.34</v>
      </c>
      <c r="G19" s="288">
        <v>0</v>
      </c>
      <c r="H19" s="288">
        <v>120271.3</v>
      </c>
      <c r="I19" s="62">
        <v>48150.15</v>
      </c>
      <c r="J19" s="62">
        <v>162278.49</v>
      </c>
      <c r="K19" s="62"/>
      <c r="L19" s="62"/>
      <c r="N19" s="289">
        <v>32920</v>
      </c>
      <c r="Q19" s="289"/>
      <c r="R19" s="62"/>
      <c r="S19" s="62">
        <v>0</v>
      </c>
      <c r="T19" s="62">
        <v>0</v>
      </c>
      <c r="U19" s="62">
        <v>2831701.19</v>
      </c>
      <c r="V19" s="52">
        <v>59873.86</v>
      </c>
      <c r="W19" s="52"/>
      <c r="X19" s="52"/>
      <c r="Y19" s="52">
        <v>93390</v>
      </c>
      <c r="Z19" s="52"/>
      <c r="AA19" s="290">
        <v>147530</v>
      </c>
      <c r="AB19" s="290"/>
      <c r="AC19" s="290"/>
      <c r="AD19" s="290">
        <v>31209.91</v>
      </c>
      <c r="AE19" s="290">
        <v>5</v>
      </c>
      <c r="AF19" s="290"/>
      <c r="AG19" s="290"/>
      <c r="AH19" s="101">
        <f t="shared" si="1"/>
        <v>176844.64</v>
      </c>
      <c r="AI19" s="37">
        <f t="shared" si="2"/>
        <v>32920</v>
      </c>
      <c r="AJ19" s="26">
        <f t="shared" si="3"/>
        <v>143924.64000000001</v>
      </c>
      <c r="AK19" s="17">
        <f t="shared" si="4"/>
        <v>153263.85999999999</v>
      </c>
      <c r="AL19" s="19">
        <f t="shared" si="5"/>
        <v>178744.91</v>
      </c>
      <c r="AM19" s="32">
        <f t="shared" si="6"/>
        <v>-25481.050000000017</v>
      </c>
    </row>
    <row r="20" spans="1:39" x14ac:dyDescent="0.2">
      <c r="A20" t="s">
        <v>538</v>
      </c>
      <c r="B20" t="s">
        <v>540</v>
      </c>
      <c r="C20" s="95">
        <v>2875</v>
      </c>
      <c r="D20" s="74" t="s">
        <v>1285</v>
      </c>
      <c r="E20" s="62" t="s">
        <v>2225</v>
      </c>
      <c r="F20" s="288">
        <v>493899.6</v>
      </c>
      <c r="G20" s="288">
        <v>7800</v>
      </c>
      <c r="H20" s="288">
        <v>244329.35</v>
      </c>
      <c r="I20" s="62">
        <v>2580671.91</v>
      </c>
      <c r="J20" s="62">
        <v>442210.59</v>
      </c>
      <c r="K20" s="62"/>
      <c r="L20" s="62"/>
      <c r="N20" s="289">
        <v>19100</v>
      </c>
      <c r="P20" s="289">
        <v>1000</v>
      </c>
      <c r="Q20" s="289"/>
      <c r="R20" s="62"/>
      <c r="S20" s="62">
        <v>0</v>
      </c>
      <c r="T20" s="62">
        <v>0</v>
      </c>
      <c r="U20" s="62">
        <v>5546813.3099999996</v>
      </c>
      <c r="V20" s="52">
        <v>38583.31</v>
      </c>
      <c r="W20" s="52"/>
      <c r="X20" s="52">
        <v>428.13</v>
      </c>
      <c r="Y20" s="52">
        <v>122710</v>
      </c>
      <c r="Z20" s="52"/>
      <c r="AA20" s="290">
        <v>132800</v>
      </c>
      <c r="AB20" s="290"/>
      <c r="AC20" s="290"/>
      <c r="AD20" s="290">
        <v>36848.910000000003</v>
      </c>
      <c r="AE20" s="290">
        <v>5</v>
      </c>
      <c r="AF20" s="290"/>
      <c r="AG20" s="290"/>
      <c r="AH20" s="101">
        <f t="shared" si="1"/>
        <v>746028.95</v>
      </c>
      <c r="AI20" s="37">
        <f t="shared" si="2"/>
        <v>20100</v>
      </c>
      <c r="AJ20" s="26">
        <f t="shared" si="3"/>
        <v>725928.95</v>
      </c>
      <c r="AK20" s="17">
        <f t="shared" si="4"/>
        <v>161721.44</v>
      </c>
      <c r="AL20" s="19">
        <f t="shared" si="5"/>
        <v>169653.91</v>
      </c>
      <c r="AM20" s="32">
        <f t="shared" si="6"/>
        <v>-7932.4700000000012</v>
      </c>
    </row>
    <row r="21" spans="1:39" x14ac:dyDescent="0.2">
      <c r="A21" t="s">
        <v>538</v>
      </c>
      <c r="B21" t="s">
        <v>540</v>
      </c>
      <c r="C21" s="95">
        <v>4102</v>
      </c>
      <c r="D21" s="74" t="s">
        <v>1286</v>
      </c>
      <c r="E21" s="62" t="s">
        <v>2226</v>
      </c>
      <c r="F21" s="288">
        <v>95647.43</v>
      </c>
      <c r="G21" s="288">
        <v>0</v>
      </c>
      <c r="H21" s="288">
        <v>156744.69</v>
      </c>
      <c r="I21" s="62">
        <v>2559290.7999999998</v>
      </c>
      <c r="J21" s="62">
        <v>1244247.27</v>
      </c>
      <c r="K21" s="62"/>
      <c r="L21" s="62"/>
      <c r="N21" s="289">
        <v>16318</v>
      </c>
      <c r="Q21" s="289"/>
      <c r="R21" s="62">
        <v>33000</v>
      </c>
      <c r="S21" s="62">
        <v>0</v>
      </c>
      <c r="T21" s="62">
        <v>0</v>
      </c>
      <c r="U21" s="62">
        <v>1606327.04</v>
      </c>
      <c r="V21" s="52">
        <v>1000</v>
      </c>
      <c r="W21" s="52"/>
      <c r="X21" s="52"/>
      <c r="Y21" s="52">
        <v>157850</v>
      </c>
      <c r="Z21" s="52"/>
      <c r="AA21" s="290">
        <v>160693</v>
      </c>
      <c r="AB21" s="290"/>
      <c r="AC21" s="290"/>
      <c r="AD21" s="290">
        <v>60691.22</v>
      </c>
      <c r="AE21" s="290">
        <v>5</v>
      </c>
      <c r="AF21" s="290"/>
      <c r="AG21" s="290"/>
      <c r="AH21" s="101">
        <f t="shared" si="1"/>
        <v>252392.12</v>
      </c>
      <c r="AI21" s="37">
        <f t="shared" si="2"/>
        <v>16318</v>
      </c>
      <c r="AJ21" s="26">
        <f t="shared" si="3"/>
        <v>236074.12</v>
      </c>
      <c r="AK21" s="17">
        <f t="shared" si="4"/>
        <v>158850</v>
      </c>
      <c r="AL21" s="19">
        <f t="shared" si="5"/>
        <v>221389.22</v>
      </c>
      <c r="AM21" s="32">
        <f t="shared" si="6"/>
        <v>-62539.22</v>
      </c>
    </row>
    <row r="22" spans="1:39" x14ac:dyDescent="0.2">
      <c r="A22" t="s">
        <v>538</v>
      </c>
      <c r="B22" t="s">
        <v>540</v>
      </c>
      <c r="C22" s="95">
        <v>3593</v>
      </c>
      <c r="D22" s="74" t="s">
        <v>1287</v>
      </c>
      <c r="E22" s="62" t="s">
        <v>2227</v>
      </c>
      <c r="F22" s="288">
        <v>402858.71</v>
      </c>
      <c r="G22" s="288">
        <v>0</v>
      </c>
      <c r="H22" s="288">
        <v>103566.23</v>
      </c>
      <c r="I22" s="62">
        <v>1935364.17</v>
      </c>
      <c r="J22" s="62">
        <v>510968.17</v>
      </c>
      <c r="K22" s="62"/>
      <c r="L22" s="62"/>
      <c r="N22" s="289">
        <v>11660</v>
      </c>
      <c r="P22" s="289">
        <v>698</v>
      </c>
      <c r="Q22" s="289"/>
      <c r="R22" s="62"/>
      <c r="S22" s="62">
        <v>0</v>
      </c>
      <c r="T22" s="62">
        <v>0</v>
      </c>
      <c r="U22" s="62">
        <v>1373222.93</v>
      </c>
      <c r="V22" s="52">
        <v>0</v>
      </c>
      <c r="W22" s="52"/>
      <c r="X22" s="52"/>
      <c r="Y22" s="52">
        <v>114760</v>
      </c>
      <c r="Z22" s="52"/>
      <c r="AA22" s="290">
        <v>124950</v>
      </c>
      <c r="AB22" s="290"/>
      <c r="AC22" s="290"/>
      <c r="AD22" s="290">
        <v>33273.89</v>
      </c>
      <c r="AE22" s="290">
        <v>5</v>
      </c>
      <c r="AF22" s="290"/>
      <c r="AG22" s="290"/>
      <c r="AH22" s="101">
        <f t="shared" si="1"/>
        <v>506424.94</v>
      </c>
      <c r="AI22" s="37">
        <f t="shared" si="2"/>
        <v>12358</v>
      </c>
      <c r="AJ22" s="26">
        <f t="shared" si="3"/>
        <v>494066.94</v>
      </c>
      <c r="AK22" s="17">
        <f t="shared" si="4"/>
        <v>114760</v>
      </c>
      <c r="AL22" s="19">
        <f t="shared" si="5"/>
        <v>158228.89000000001</v>
      </c>
      <c r="AM22" s="32">
        <f t="shared" si="6"/>
        <v>-43468.890000000014</v>
      </c>
    </row>
    <row r="23" spans="1:39" x14ac:dyDescent="0.2">
      <c r="A23" t="s">
        <v>538</v>
      </c>
      <c r="B23" t="s">
        <v>540</v>
      </c>
      <c r="C23" s="95">
        <v>2119</v>
      </c>
      <c r="D23" s="74" t="s">
        <v>1288</v>
      </c>
      <c r="E23" s="62" t="s">
        <v>2228</v>
      </c>
      <c r="F23" s="288">
        <v>434342.67</v>
      </c>
      <c r="G23" s="288">
        <v>0</v>
      </c>
      <c r="H23" s="288">
        <v>119491.36</v>
      </c>
      <c r="I23" s="62">
        <v>2549567.54</v>
      </c>
      <c r="J23" s="62">
        <v>213332.85</v>
      </c>
      <c r="K23" s="62"/>
      <c r="L23" s="62"/>
      <c r="N23" s="289">
        <v>40740</v>
      </c>
      <c r="Q23" s="289"/>
      <c r="R23" s="62"/>
      <c r="S23" s="62">
        <v>0</v>
      </c>
      <c r="T23" s="62">
        <v>0</v>
      </c>
      <c r="U23" s="62">
        <v>466379.49</v>
      </c>
      <c r="V23" s="52">
        <v>37252.18</v>
      </c>
      <c r="W23" s="52"/>
      <c r="X23" s="52"/>
      <c r="Y23" s="52">
        <v>68870</v>
      </c>
      <c r="Z23" s="52"/>
      <c r="AA23" s="290">
        <v>103799</v>
      </c>
      <c r="AB23" s="290"/>
      <c r="AC23" s="290"/>
      <c r="AD23" s="290">
        <v>35386.080000000002</v>
      </c>
      <c r="AE23" s="290">
        <v>5</v>
      </c>
      <c r="AF23" s="290"/>
      <c r="AG23" s="290"/>
      <c r="AH23" s="101">
        <f t="shared" si="1"/>
        <v>553834.03</v>
      </c>
      <c r="AI23" s="37">
        <f t="shared" si="2"/>
        <v>40740</v>
      </c>
      <c r="AJ23" s="26">
        <f t="shared" si="3"/>
        <v>513094.03</v>
      </c>
      <c r="AK23" s="17">
        <f t="shared" si="4"/>
        <v>106122.18</v>
      </c>
      <c r="AL23" s="19">
        <f t="shared" si="5"/>
        <v>139190.08000000002</v>
      </c>
      <c r="AM23" s="32">
        <f t="shared" si="6"/>
        <v>-33067.900000000023</v>
      </c>
    </row>
    <row r="24" spans="1:39" x14ac:dyDescent="0.2">
      <c r="A24" t="s">
        <v>538</v>
      </c>
      <c r="B24" t="s">
        <v>540</v>
      </c>
      <c r="C24" s="95">
        <v>2646</v>
      </c>
      <c r="D24" s="74" t="s">
        <v>1289</v>
      </c>
      <c r="E24" s="62" t="s">
        <v>2229</v>
      </c>
      <c r="F24" s="288">
        <v>597.76</v>
      </c>
      <c r="G24" s="288">
        <v>56000</v>
      </c>
      <c r="H24" s="288">
        <v>169987.81</v>
      </c>
      <c r="I24" s="62">
        <v>325567.96999999997</v>
      </c>
      <c r="J24" s="62">
        <v>385600.55</v>
      </c>
      <c r="K24" s="62"/>
      <c r="L24" s="62"/>
      <c r="M24" s="289">
        <v>0</v>
      </c>
      <c r="N24" s="289">
        <v>12140</v>
      </c>
      <c r="Q24" s="289"/>
      <c r="R24" s="62"/>
      <c r="S24" s="62">
        <v>0</v>
      </c>
      <c r="T24" s="62">
        <v>0</v>
      </c>
      <c r="U24" s="62">
        <v>1804328.64</v>
      </c>
      <c r="V24" s="52">
        <v>59456.25</v>
      </c>
      <c r="W24" s="52"/>
      <c r="X24" s="52"/>
      <c r="Y24" s="52">
        <v>82584</v>
      </c>
      <c r="Z24" s="52"/>
      <c r="AA24" s="290">
        <v>92844</v>
      </c>
      <c r="AB24" s="290"/>
      <c r="AC24" s="290"/>
      <c r="AD24" s="290">
        <v>27150.44</v>
      </c>
      <c r="AE24" s="290">
        <v>5</v>
      </c>
      <c r="AF24" s="290"/>
      <c r="AG24" s="290"/>
      <c r="AH24" s="101">
        <f t="shared" si="1"/>
        <v>226585.57</v>
      </c>
      <c r="AI24" s="37">
        <f t="shared" si="2"/>
        <v>12140</v>
      </c>
      <c r="AJ24" s="26">
        <f t="shared" si="3"/>
        <v>214445.57</v>
      </c>
      <c r="AK24" s="17">
        <f t="shared" si="4"/>
        <v>142040.25</v>
      </c>
      <c r="AL24" s="19">
        <f t="shared" si="5"/>
        <v>119999.44</v>
      </c>
      <c r="AM24" s="32">
        <f t="shared" si="6"/>
        <v>22040.809999999998</v>
      </c>
    </row>
    <row r="25" spans="1:39" x14ac:dyDescent="0.2">
      <c r="A25" t="s">
        <v>538</v>
      </c>
      <c r="B25" t="s">
        <v>540</v>
      </c>
      <c r="C25" s="95">
        <v>6232</v>
      </c>
      <c r="D25" s="74" t="s">
        <v>1290</v>
      </c>
      <c r="E25" s="62" t="s">
        <v>2230</v>
      </c>
      <c r="F25" s="288">
        <v>144457.78</v>
      </c>
      <c r="G25" s="288">
        <v>10160</v>
      </c>
      <c r="H25" s="288">
        <v>329402.27</v>
      </c>
      <c r="I25" s="62">
        <v>457239.98</v>
      </c>
      <c r="J25" s="62">
        <v>93706.98</v>
      </c>
      <c r="K25" s="62"/>
      <c r="L25" s="62"/>
      <c r="N25" s="289">
        <v>12911</v>
      </c>
      <c r="Q25" s="289"/>
      <c r="R25" s="62"/>
      <c r="S25" s="62">
        <v>0</v>
      </c>
      <c r="T25" s="62">
        <v>0</v>
      </c>
      <c r="U25" s="62">
        <v>1601555.91</v>
      </c>
      <c r="V25" s="52">
        <v>1590.1</v>
      </c>
      <c r="W25" s="52"/>
      <c r="X25" s="52"/>
      <c r="Y25" s="52">
        <v>88830</v>
      </c>
      <c r="Z25" s="52"/>
      <c r="AA25" s="290">
        <v>117391.81</v>
      </c>
      <c r="AB25" s="290"/>
      <c r="AC25" s="290"/>
      <c r="AD25" s="290">
        <v>306539.92</v>
      </c>
      <c r="AE25" s="290">
        <v>5</v>
      </c>
      <c r="AF25" s="290"/>
      <c r="AG25" s="290"/>
      <c r="AH25" s="101">
        <f t="shared" si="1"/>
        <v>484020.05000000005</v>
      </c>
      <c r="AI25" s="37">
        <f t="shared" si="2"/>
        <v>12911</v>
      </c>
      <c r="AJ25" s="26">
        <f t="shared" si="3"/>
        <v>471109.05000000005</v>
      </c>
      <c r="AK25" s="17">
        <f t="shared" si="4"/>
        <v>90420.1</v>
      </c>
      <c r="AL25" s="19">
        <f t="shared" si="5"/>
        <v>423936.73</v>
      </c>
      <c r="AM25" s="32">
        <f t="shared" si="6"/>
        <v>-333516.63</v>
      </c>
    </row>
    <row r="26" spans="1:39" x14ac:dyDescent="0.2">
      <c r="A26" t="s">
        <v>538</v>
      </c>
      <c r="B26" t="s">
        <v>540</v>
      </c>
      <c r="C26" s="95">
        <v>5126</v>
      </c>
      <c r="D26" s="74" t="s">
        <v>1291</v>
      </c>
      <c r="E26" s="62" t="s">
        <v>2231</v>
      </c>
      <c r="F26" s="288">
        <v>126748.2</v>
      </c>
      <c r="G26" s="288">
        <v>43000</v>
      </c>
      <c r="H26" s="288">
        <v>187974.76</v>
      </c>
      <c r="I26" s="62">
        <v>128695.22</v>
      </c>
      <c r="J26" s="62">
        <v>233918.39</v>
      </c>
      <c r="K26" s="62"/>
      <c r="L26" s="62"/>
      <c r="N26" s="289">
        <v>27285</v>
      </c>
      <c r="Q26" s="289"/>
      <c r="R26" s="62"/>
      <c r="S26" s="62">
        <v>0</v>
      </c>
      <c r="T26" s="62">
        <v>0</v>
      </c>
      <c r="U26" s="62">
        <v>1188537.31</v>
      </c>
      <c r="V26" s="52">
        <v>0</v>
      </c>
      <c r="W26" s="52"/>
      <c r="X26" s="52"/>
      <c r="Y26" s="52">
        <v>116930</v>
      </c>
      <c r="Z26" s="52"/>
      <c r="AA26" s="290">
        <v>127030</v>
      </c>
      <c r="AB26" s="290"/>
      <c r="AC26" s="290"/>
      <c r="AD26" s="290">
        <v>228646.79</v>
      </c>
      <c r="AE26" s="290">
        <v>5</v>
      </c>
      <c r="AF26" s="290"/>
      <c r="AG26" s="290"/>
      <c r="AH26" s="101">
        <f t="shared" si="1"/>
        <v>357722.96</v>
      </c>
      <c r="AI26" s="37">
        <f t="shared" si="2"/>
        <v>27285</v>
      </c>
      <c r="AJ26" s="26">
        <f t="shared" si="3"/>
        <v>330437.96000000002</v>
      </c>
      <c r="AK26" s="17">
        <f t="shared" si="4"/>
        <v>116930</v>
      </c>
      <c r="AL26" s="19">
        <f t="shared" si="5"/>
        <v>355681.79000000004</v>
      </c>
      <c r="AM26" s="32">
        <f t="shared" si="6"/>
        <v>-238751.79000000004</v>
      </c>
    </row>
    <row r="27" spans="1:39" x14ac:dyDescent="0.2">
      <c r="A27" t="s">
        <v>538</v>
      </c>
      <c r="B27" t="s">
        <v>540</v>
      </c>
      <c r="C27" s="95">
        <v>2780</v>
      </c>
      <c r="D27" s="74" t="s">
        <v>1292</v>
      </c>
      <c r="E27" s="62" t="s">
        <v>2351</v>
      </c>
      <c r="F27" s="288">
        <v>108940.95</v>
      </c>
      <c r="G27" s="288">
        <v>0</v>
      </c>
      <c r="H27" s="288">
        <v>110263.2</v>
      </c>
      <c r="I27" s="62">
        <v>687751.56</v>
      </c>
      <c r="J27" s="62">
        <v>321174.63</v>
      </c>
      <c r="K27" s="62"/>
      <c r="L27" s="62"/>
      <c r="N27" s="289">
        <v>31830</v>
      </c>
      <c r="P27" s="289">
        <v>415572.97</v>
      </c>
      <c r="Q27" s="289"/>
      <c r="R27" s="62"/>
      <c r="S27" s="62">
        <v>0</v>
      </c>
      <c r="T27" s="62">
        <v>0</v>
      </c>
      <c r="U27" s="62">
        <v>3378480.39</v>
      </c>
      <c r="V27" s="52">
        <v>0</v>
      </c>
      <c r="W27" s="52"/>
      <c r="X27" s="52"/>
      <c r="Y27" s="52">
        <v>89030</v>
      </c>
      <c r="Z27" s="52"/>
      <c r="AA27" s="290">
        <v>135647.5</v>
      </c>
      <c r="AB27" s="290"/>
      <c r="AC27" s="290"/>
      <c r="AD27" s="290">
        <v>22635.279999999999</v>
      </c>
      <c r="AE27" s="290">
        <v>5</v>
      </c>
      <c r="AF27" s="290"/>
      <c r="AG27" s="290"/>
      <c r="AH27" s="101">
        <f t="shared" si="1"/>
        <v>219204.15</v>
      </c>
      <c r="AI27" s="37">
        <f t="shared" si="2"/>
        <v>447402.97</v>
      </c>
      <c r="AJ27" s="26">
        <f t="shared" si="3"/>
        <v>-228198.81999999998</v>
      </c>
      <c r="AK27" s="17">
        <f t="shared" si="4"/>
        <v>89030</v>
      </c>
      <c r="AL27" s="19">
        <f t="shared" si="5"/>
        <v>158287.78</v>
      </c>
      <c r="AM27" s="32">
        <f t="shared" si="6"/>
        <v>-69257.78</v>
      </c>
    </row>
    <row r="28" spans="1:39" x14ac:dyDescent="0.2">
      <c r="A28" t="s">
        <v>538</v>
      </c>
      <c r="B28" t="s">
        <v>540</v>
      </c>
      <c r="C28" s="95">
        <v>2904</v>
      </c>
      <c r="D28" s="74" t="s">
        <v>1293</v>
      </c>
      <c r="E28" s="62" t="s">
        <v>2356</v>
      </c>
      <c r="F28" s="288">
        <v>160053.43</v>
      </c>
      <c r="G28" s="288">
        <v>7800</v>
      </c>
      <c r="H28" s="288">
        <v>142113.18</v>
      </c>
      <c r="I28" s="62">
        <v>3515591.2</v>
      </c>
      <c r="J28" s="62">
        <v>248782.91</v>
      </c>
      <c r="K28" s="62"/>
      <c r="L28" s="62"/>
      <c r="N28" s="289">
        <v>18150</v>
      </c>
      <c r="Q28" s="289"/>
      <c r="R28" s="62"/>
      <c r="S28" s="62">
        <v>0</v>
      </c>
      <c r="T28" s="62">
        <v>0</v>
      </c>
      <c r="U28" s="62">
        <v>4652638.84</v>
      </c>
      <c r="V28" s="52">
        <v>0</v>
      </c>
      <c r="W28" s="52"/>
      <c r="X28" s="52"/>
      <c r="Y28" s="52">
        <v>92780</v>
      </c>
      <c r="Z28" s="52"/>
      <c r="AA28" s="290">
        <v>93284</v>
      </c>
      <c r="AB28" s="290"/>
      <c r="AC28" s="290"/>
      <c r="AD28" s="290">
        <v>36179.440000000002</v>
      </c>
      <c r="AE28" s="290">
        <v>5</v>
      </c>
      <c r="AF28" s="290"/>
      <c r="AG28" s="290"/>
      <c r="AH28" s="101">
        <f t="shared" si="1"/>
        <v>309966.61</v>
      </c>
      <c r="AI28" s="37">
        <f t="shared" si="2"/>
        <v>18150</v>
      </c>
      <c r="AJ28" s="26">
        <f t="shared" si="3"/>
        <v>291816.61</v>
      </c>
      <c r="AK28" s="17">
        <f t="shared" si="4"/>
        <v>92780</v>
      </c>
      <c r="AL28" s="19">
        <f t="shared" si="5"/>
        <v>129468.44</v>
      </c>
      <c r="AM28" s="32">
        <f t="shared" si="6"/>
        <v>-36688.44</v>
      </c>
    </row>
    <row r="29" spans="1:39" x14ac:dyDescent="0.2">
      <c r="A29" t="s">
        <v>543</v>
      </c>
      <c r="B29" t="s">
        <v>544</v>
      </c>
      <c r="C29" s="95">
        <v>3964</v>
      </c>
      <c r="D29" s="74" t="s">
        <v>1294</v>
      </c>
      <c r="E29" s="62" t="s">
        <v>2232</v>
      </c>
      <c r="F29" s="288">
        <v>27822.76</v>
      </c>
      <c r="G29" s="288">
        <v>0</v>
      </c>
      <c r="H29" s="288">
        <v>28050.400000000001</v>
      </c>
      <c r="I29" s="62">
        <v>2350261.94</v>
      </c>
      <c r="J29" s="62">
        <v>228107.54</v>
      </c>
      <c r="K29" s="62"/>
      <c r="L29" s="62"/>
      <c r="Q29" s="289"/>
      <c r="R29" s="62"/>
      <c r="S29" s="62"/>
      <c r="T29" s="62">
        <v>-1232390.33</v>
      </c>
      <c r="U29" s="62">
        <v>3908830.71</v>
      </c>
      <c r="V29" s="52">
        <v>56516.1</v>
      </c>
      <c r="W29" s="52"/>
      <c r="X29" s="52"/>
      <c r="Y29" s="52">
        <v>124780</v>
      </c>
      <c r="Z29" s="52">
        <v>0</v>
      </c>
      <c r="AA29" s="290">
        <v>173910</v>
      </c>
      <c r="AB29" s="290"/>
      <c r="AC29" s="290"/>
      <c r="AD29" s="290">
        <v>29030.89</v>
      </c>
      <c r="AE29" s="290">
        <v>18217.95</v>
      </c>
      <c r="AF29" s="290"/>
      <c r="AG29" s="290"/>
      <c r="AH29" s="101">
        <f t="shared" si="1"/>
        <v>55873.16</v>
      </c>
      <c r="AI29" s="37">
        <f t="shared" si="2"/>
        <v>0</v>
      </c>
      <c r="AJ29" s="26">
        <f t="shared" si="3"/>
        <v>55873.16</v>
      </c>
      <c r="AK29" s="17">
        <f t="shared" si="4"/>
        <v>181296.1</v>
      </c>
      <c r="AL29" s="19">
        <f t="shared" si="5"/>
        <v>221158.84000000003</v>
      </c>
      <c r="AM29" s="32">
        <f t="shared" si="6"/>
        <v>-39862.74000000002</v>
      </c>
    </row>
    <row r="30" spans="1:39" x14ac:dyDescent="0.2">
      <c r="A30" t="s">
        <v>543</v>
      </c>
      <c r="B30" t="s">
        <v>544</v>
      </c>
      <c r="C30" s="95">
        <v>5112</v>
      </c>
      <c r="D30" s="74" t="s">
        <v>1295</v>
      </c>
      <c r="E30" s="62" t="s">
        <v>2233</v>
      </c>
      <c r="F30" s="288">
        <v>213086.66</v>
      </c>
      <c r="G30" s="288">
        <v>0</v>
      </c>
      <c r="H30" s="288">
        <v>185893.48</v>
      </c>
      <c r="I30" s="62">
        <v>975360</v>
      </c>
      <c r="J30" s="62">
        <v>315273</v>
      </c>
      <c r="K30" s="62"/>
      <c r="L30" s="62"/>
      <c r="P30" s="289">
        <v>567000</v>
      </c>
      <c r="Q30" s="289"/>
      <c r="R30" s="62"/>
      <c r="S30" s="62"/>
      <c r="T30" s="62">
        <v>-2796915.05</v>
      </c>
      <c r="U30" s="62">
        <v>3967213.3</v>
      </c>
      <c r="V30" s="52">
        <v>40813.07</v>
      </c>
      <c r="W30" s="52"/>
      <c r="X30" s="52"/>
      <c r="Y30" s="52">
        <v>111020</v>
      </c>
      <c r="Z30" s="52"/>
      <c r="AA30" s="290">
        <v>141290</v>
      </c>
      <c r="AB30" s="290"/>
      <c r="AC30" s="290"/>
      <c r="AD30" s="290">
        <v>44126.18</v>
      </c>
      <c r="AE30" s="290">
        <v>12956</v>
      </c>
      <c r="AF30" s="290"/>
      <c r="AG30" s="290"/>
      <c r="AH30" s="101">
        <f t="shared" si="1"/>
        <v>398980.14</v>
      </c>
      <c r="AI30" s="37">
        <f t="shared" si="2"/>
        <v>567000</v>
      </c>
      <c r="AJ30" s="26">
        <f t="shared" si="3"/>
        <v>-168019.86</v>
      </c>
      <c r="AK30" s="17">
        <f t="shared" si="4"/>
        <v>151833.07</v>
      </c>
      <c r="AL30" s="19">
        <f t="shared" si="5"/>
        <v>198372.18</v>
      </c>
      <c r="AM30" s="32">
        <f t="shared" si="6"/>
        <v>-46539.109999999986</v>
      </c>
    </row>
    <row r="31" spans="1:39" x14ac:dyDescent="0.2">
      <c r="A31" t="s">
        <v>543</v>
      </c>
      <c r="B31" t="s">
        <v>544</v>
      </c>
      <c r="C31" s="95">
        <v>2863</v>
      </c>
      <c r="D31" s="74" t="s">
        <v>1296</v>
      </c>
      <c r="E31" s="62" t="s">
        <v>2234</v>
      </c>
      <c r="F31" s="288">
        <v>298029.21999999997</v>
      </c>
      <c r="G31" s="288">
        <v>0</v>
      </c>
      <c r="H31" s="288">
        <v>38426.839999999997</v>
      </c>
      <c r="I31" s="62">
        <v>41375</v>
      </c>
      <c r="J31" s="62">
        <v>344882.47</v>
      </c>
      <c r="K31" s="62"/>
      <c r="L31" s="62"/>
      <c r="Q31" s="289"/>
      <c r="R31" s="62"/>
      <c r="S31" s="62"/>
      <c r="T31" s="62">
        <v>-949683.53</v>
      </c>
      <c r="U31" s="62">
        <v>1728640.99</v>
      </c>
      <c r="V31" s="52">
        <v>4518.57</v>
      </c>
      <c r="W31" s="52"/>
      <c r="X31" s="52"/>
      <c r="Y31" s="52">
        <v>110000</v>
      </c>
      <c r="Z31" s="52"/>
      <c r="AA31" s="290">
        <v>119560</v>
      </c>
      <c r="AB31" s="290"/>
      <c r="AC31" s="290">
        <v>12480</v>
      </c>
      <c r="AD31" s="290">
        <v>23593.39</v>
      </c>
      <c r="AE31" s="290">
        <v>14769.11</v>
      </c>
      <c r="AF31" s="290"/>
      <c r="AG31" s="290"/>
      <c r="AH31" s="101">
        <f t="shared" si="1"/>
        <v>336456.05999999994</v>
      </c>
      <c r="AI31" s="37">
        <f t="shared" si="2"/>
        <v>0</v>
      </c>
      <c r="AJ31" s="26">
        <f t="shared" si="3"/>
        <v>336456.05999999994</v>
      </c>
      <c r="AK31" s="17">
        <f t="shared" si="4"/>
        <v>114518.57</v>
      </c>
      <c r="AL31" s="19">
        <f t="shared" si="5"/>
        <v>170402.5</v>
      </c>
      <c r="AM31" s="32">
        <f t="shared" si="6"/>
        <v>-55883.929999999993</v>
      </c>
    </row>
    <row r="32" spans="1:39" x14ac:dyDescent="0.2">
      <c r="A32" t="s">
        <v>543</v>
      </c>
      <c r="B32" t="s">
        <v>544</v>
      </c>
      <c r="C32" s="95">
        <v>3378</v>
      </c>
      <c r="D32" s="74" t="s">
        <v>1297</v>
      </c>
      <c r="E32" s="62" t="s">
        <v>2235</v>
      </c>
      <c r="F32" s="288">
        <v>195501.4</v>
      </c>
      <c r="G32" s="288">
        <v>29976</v>
      </c>
      <c r="H32" s="288">
        <v>256500.93</v>
      </c>
      <c r="I32" s="62">
        <v>36305.68</v>
      </c>
      <c r="J32" s="62">
        <v>311607.69</v>
      </c>
      <c r="K32" s="62"/>
      <c r="L32" s="62"/>
      <c r="P32" s="289">
        <v>83025.210000000006</v>
      </c>
      <c r="Q32" s="289"/>
      <c r="R32" s="62"/>
      <c r="S32" s="62"/>
      <c r="T32" s="62">
        <v>-1575777.78</v>
      </c>
      <c r="U32" s="62">
        <v>2399403.2599999998</v>
      </c>
      <c r="V32" s="52">
        <v>14224.34</v>
      </c>
      <c r="W32" s="52"/>
      <c r="X32" s="52"/>
      <c r="Y32" s="52"/>
      <c r="Z32" s="52">
        <v>12181.29</v>
      </c>
      <c r="AA32" s="290">
        <v>34856</v>
      </c>
      <c r="AB32" s="290"/>
      <c r="AC32" s="290">
        <v>27880</v>
      </c>
      <c r="AD32" s="290">
        <v>26839.51</v>
      </c>
      <c r="AE32" s="290">
        <v>8124.11</v>
      </c>
      <c r="AF32" s="290"/>
      <c r="AG32" s="290"/>
      <c r="AH32" s="101">
        <f t="shared" si="1"/>
        <v>481978.32999999996</v>
      </c>
      <c r="AI32" s="37">
        <f t="shared" si="2"/>
        <v>83025.210000000006</v>
      </c>
      <c r="AJ32" s="26">
        <f t="shared" si="3"/>
        <v>398953.11999999994</v>
      </c>
      <c r="AK32" s="17">
        <f t="shared" si="4"/>
        <v>26405.63</v>
      </c>
      <c r="AL32" s="19">
        <f t="shared" si="5"/>
        <v>97699.62</v>
      </c>
      <c r="AM32" s="32">
        <f t="shared" si="6"/>
        <v>-71293.989999999991</v>
      </c>
    </row>
    <row r="33" spans="1:39" x14ac:dyDescent="0.2">
      <c r="A33" t="s">
        <v>543</v>
      </c>
      <c r="B33" t="s">
        <v>544</v>
      </c>
      <c r="C33" s="95">
        <v>3946</v>
      </c>
      <c r="D33" s="74" t="s">
        <v>1298</v>
      </c>
      <c r="E33" s="62" t="s">
        <v>2236</v>
      </c>
      <c r="F33" s="288">
        <v>236014.38</v>
      </c>
      <c r="G33" s="288">
        <v>0</v>
      </c>
      <c r="H33" s="288">
        <v>42004.46</v>
      </c>
      <c r="I33" s="62">
        <v>11327549.9</v>
      </c>
      <c r="J33" s="62">
        <v>381895.31</v>
      </c>
      <c r="K33" s="62"/>
      <c r="L33" s="62"/>
      <c r="P33" s="289">
        <v>625</v>
      </c>
      <c r="Q33" s="289"/>
      <c r="R33" s="62"/>
      <c r="S33" s="62"/>
      <c r="T33" s="62">
        <v>4066958.96</v>
      </c>
      <c r="U33" s="62">
        <v>8039383.1299999999</v>
      </c>
      <c r="V33" s="52">
        <v>27338.63</v>
      </c>
      <c r="W33" s="52"/>
      <c r="X33" s="52"/>
      <c r="Y33" s="52">
        <v>78450</v>
      </c>
      <c r="Z33" s="52"/>
      <c r="AA33" s="290">
        <v>165530</v>
      </c>
      <c r="AB33" s="290"/>
      <c r="AC33" s="290">
        <v>0</v>
      </c>
      <c r="AD33" s="290">
        <v>44343.24</v>
      </c>
      <c r="AE33" s="290">
        <v>15756.43</v>
      </c>
      <c r="AF33" s="290"/>
      <c r="AG33" s="290"/>
      <c r="AH33" s="101">
        <f t="shared" si="1"/>
        <v>278018.84000000003</v>
      </c>
      <c r="AI33" s="37">
        <f t="shared" si="2"/>
        <v>625</v>
      </c>
      <c r="AJ33" s="26">
        <f t="shared" si="3"/>
        <v>277393.84000000003</v>
      </c>
      <c r="AK33" s="17">
        <f t="shared" si="4"/>
        <v>105788.63</v>
      </c>
      <c r="AL33" s="19">
        <f t="shared" si="5"/>
        <v>225629.66999999998</v>
      </c>
      <c r="AM33" s="32">
        <f t="shared" si="6"/>
        <v>-119841.03999999998</v>
      </c>
    </row>
    <row r="34" spans="1:39" x14ac:dyDescent="0.2">
      <c r="A34" t="s">
        <v>543</v>
      </c>
      <c r="B34" t="s">
        <v>544</v>
      </c>
      <c r="C34" s="95">
        <v>4332</v>
      </c>
      <c r="D34" s="74" t="s">
        <v>1299</v>
      </c>
      <c r="E34" s="62" t="s">
        <v>2237</v>
      </c>
      <c r="F34" s="288">
        <v>125859.59</v>
      </c>
      <c r="G34" s="288">
        <v>0</v>
      </c>
      <c r="H34" s="288">
        <v>124659.81</v>
      </c>
      <c r="I34" s="62">
        <v>2247488.7599999998</v>
      </c>
      <c r="J34" s="62">
        <v>92772.45</v>
      </c>
      <c r="K34" s="62"/>
      <c r="L34" s="62"/>
      <c r="N34" s="289">
        <v>0</v>
      </c>
      <c r="Q34" s="289"/>
      <c r="R34" s="62"/>
      <c r="S34" s="62"/>
      <c r="T34" s="62">
        <v>541704.46</v>
      </c>
      <c r="U34" s="62">
        <v>2109112.34</v>
      </c>
      <c r="V34" s="52">
        <v>39195.53</v>
      </c>
      <c r="W34" s="52"/>
      <c r="X34" s="52"/>
      <c r="Y34" s="52">
        <v>73520</v>
      </c>
      <c r="Z34" s="52">
        <v>0</v>
      </c>
      <c r="AA34" s="290">
        <v>113840</v>
      </c>
      <c r="AB34" s="290"/>
      <c r="AC34" s="290"/>
      <c r="AD34" s="290">
        <v>38322.01</v>
      </c>
      <c r="AE34" s="290">
        <v>18688.71</v>
      </c>
      <c r="AF34" s="290"/>
      <c r="AG34" s="290"/>
      <c r="AH34" s="101">
        <f t="shared" si="1"/>
        <v>250519.4</v>
      </c>
      <c r="AI34" s="37">
        <f t="shared" si="2"/>
        <v>0</v>
      </c>
      <c r="AJ34" s="26">
        <f t="shared" si="3"/>
        <v>250519.4</v>
      </c>
      <c r="AK34" s="17">
        <f t="shared" si="4"/>
        <v>112715.53</v>
      </c>
      <c r="AL34" s="19">
        <f t="shared" si="5"/>
        <v>170850.72</v>
      </c>
      <c r="AM34" s="32">
        <f t="shared" si="6"/>
        <v>-58135.19</v>
      </c>
    </row>
    <row r="35" spans="1:39" x14ac:dyDescent="0.2">
      <c r="A35" t="s">
        <v>543</v>
      </c>
      <c r="B35" t="s">
        <v>544</v>
      </c>
      <c r="C35" s="95">
        <v>2103</v>
      </c>
      <c r="D35" s="74" t="s">
        <v>1300</v>
      </c>
      <c r="E35" s="62" t="s">
        <v>2238</v>
      </c>
      <c r="F35" s="288">
        <v>188937.91</v>
      </c>
      <c r="G35" s="288">
        <v>0</v>
      </c>
      <c r="H35" s="288">
        <v>64970.59</v>
      </c>
      <c r="I35" s="62">
        <v>2253085.7200000002</v>
      </c>
      <c r="J35" s="62">
        <v>247929.51</v>
      </c>
      <c r="K35" s="62"/>
      <c r="L35" s="62"/>
      <c r="P35" s="289">
        <v>0</v>
      </c>
      <c r="Q35" s="289"/>
      <c r="R35" s="62"/>
      <c r="S35" s="62"/>
      <c r="T35" s="62">
        <v>783834.26</v>
      </c>
      <c r="U35" s="62">
        <v>2003005.18</v>
      </c>
      <c r="V35" s="52">
        <v>23789.81</v>
      </c>
      <c r="W35" s="52"/>
      <c r="X35" s="52">
        <v>0</v>
      </c>
      <c r="Y35" s="52"/>
      <c r="Z35" s="52"/>
      <c r="AA35" s="290">
        <v>23620</v>
      </c>
      <c r="AB35" s="290"/>
      <c r="AC35" s="290">
        <v>2520</v>
      </c>
      <c r="AD35" s="290">
        <v>13644</v>
      </c>
      <c r="AE35" s="290">
        <v>15914.52</v>
      </c>
      <c r="AF35" s="290"/>
      <c r="AG35" s="290"/>
      <c r="AH35" s="101">
        <f t="shared" si="1"/>
        <v>253908.5</v>
      </c>
      <c r="AI35" s="37">
        <f t="shared" si="2"/>
        <v>0</v>
      </c>
      <c r="AJ35" s="26">
        <f t="shared" si="3"/>
        <v>253908.5</v>
      </c>
      <c r="AK35" s="17">
        <f t="shared" si="4"/>
        <v>23789.81</v>
      </c>
      <c r="AL35" s="19">
        <f t="shared" si="5"/>
        <v>55698.520000000004</v>
      </c>
      <c r="AM35" s="32">
        <f t="shared" si="6"/>
        <v>-31908.710000000003</v>
      </c>
    </row>
    <row r="36" spans="1:39" x14ac:dyDescent="0.2">
      <c r="A36" t="s">
        <v>543</v>
      </c>
      <c r="B36" t="s">
        <v>544</v>
      </c>
      <c r="C36" s="95">
        <v>2710</v>
      </c>
      <c r="D36" s="74" t="s">
        <v>1301</v>
      </c>
      <c r="E36" s="62" t="s">
        <v>2239</v>
      </c>
      <c r="F36" s="288">
        <v>157010.74</v>
      </c>
      <c r="G36" s="288">
        <v>0</v>
      </c>
      <c r="H36" s="288">
        <v>10607.42</v>
      </c>
      <c r="I36" s="62">
        <v>1293316.95</v>
      </c>
      <c r="J36" s="62">
        <v>125132.16</v>
      </c>
      <c r="K36" s="62"/>
      <c r="L36" s="62"/>
      <c r="Q36" s="289"/>
      <c r="R36" s="62"/>
      <c r="S36" s="62"/>
      <c r="T36" s="62">
        <v>-420284.15999999997</v>
      </c>
      <c r="U36" s="62">
        <v>2067007.72</v>
      </c>
      <c r="V36" s="52">
        <v>25613.81</v>
      </c>
      <c r="W36" s="52"/>
      <c r="X36" s="52"/>
      <c r="Y36" s="52"/>
      <c r="Z36" s="52"/>
      <c r="AA36" s="290">
        <v>15280</v>
      </c>
      <c r="AB36" s="290"/>
      <c r="AC36" s="290"/>
      <c r="AD36" s="290">
        <v>60191.07</v>
      </c>
      <c r="AE36" s="290">
        <v>9332.0300000000007</v>
      </c>
      <c r="AF36" s="290"/>
      <c r="AG36" s="290"/>
      <c r="AH36" s="101">
        <f t="shared" si="1"/>
        <v>167618.16</v>
      </c>
      <c r="AI36" s="37">
        <f t="shared" si="2"/>
        <v>0</v>
      </c>
      <c r="AJ36" s="26">
        <f t="shared" si="3"/>
        <v>167618.16</v>
      </c>
      <c r="AK36" s="17">
        <f t="shared" si="4"/>
        <v>25613.81</v>
      </c>
      <c r="AL36" s="19">
        <f t="shared" si="5"/>
        <v>84803.1</v>
      </c>
      <c r="AM36" s="32">
        <f t="shared" si="6"/>
        <v>-59189.290000000008</v>
      </c>
    </row>
    <row r="37" spans="1:39" x14ac:dyDescent="0.2">
      <c r="A37" t="s">
        <v>543</v>
      </c>
      <c r="B37" t="s">
        <v>544</v>
      </c>
      <c r="C37" s="95">
        <v>2476</v>
      </c>
      <c r="D37" s="74" t="s">
        <v>1302</v>
      </c>
      <c r="E37" s="62" t="s">
        <v>2240</v>
      </c>
      <c r="F37" s="288">
        <v>50534.86</v>
      </c>
      <c r="G37" s="288">
        <v>0</v>
      </c>
      <c r="H37" s="288">
        <v>85573.75</v>
      </c>
      <c r="I37" s="62">
        <v>557606.94999999995</v>
      </c>
      <c r="J37" s="62">
        <v>981072.57</v>
      </c>
      <c r="K37" s="62"/>
      <c r="L37" s="62"/>
      <c r="Q37" s="289"/>
      <c r="R37" s="62"/>
      <c r="S37" s="62"/>
      <c r="T37" s="62">
        <v>-1053403.8400000001</v>
      </c>
      <c r="U37" s="62">
        <v>2721924.84</v>
      </c>
      <c r="V37" s="52">
        <v>87549.7</v>
      </c>
      <c r="W37" s="52"/>
      <c r="X37" s="52"/>
      <c r="Y37" s="52">
        <v>74040</v>
      </c>
      <c r="Z37" s="52"/>
      <c r="AA37" s="290">
        <v>114499</v>
      </c>
      <c r="AB37" s="290"/>
      <c r="AC37" s="290">
        <v>2040</v>
      </c>
      <c r="AD37" s="290">
        <v>30949.57</v>
      </c>
      <c r="AE37" s="290">
        <v>14783</v>
      </c>
      <c r="AF37" s="290"/>
      <c r="AG37" s="290"/>
      <c r="AH37" s="101">
        <f t="shared" si="1"/>
        <v>136108.60999999999</v>
      </c>
      <c r="AI37" s="37">
        <f t="shared" si="2"/>
        <v>0</v>
      </c>
      <c r="AJ37" s="26">
        <f t="shared" si="3"/>
        <v>136108.60999999999</v>
      </c>
      <c r="AK37" s="17">
        <f t="shared" si="4"/>
        <v>161589.70000000001</v>
      </c>
      <c r="AL37" s="19">
        <f t="shared" si="5"/>
        <v>162271.57</v>
      </c>
      <c r="AM37" s="32">
        <f t="shared" si="6"/>
        <v>-681.86999999999534</v>
      </c>
    </row>
    <row r="38" spans="1:39" x14ac:dyDescent="0.2">
      <c r="A38" t="s">
        <v>547</v>
      </c>
      <c r="B38" t="s">
        <v>548</v>
      </c>
      <c r="C38" s="95">
        <v>3590</v>
      </c>
      <c r="D38" s="74" t="s">
        <v>1303</v>
      </c>
      <c r="E38" s="62" t="s">
        <v>2241</v>
      </c>
      <c r="F38" s="288">
        <v>124163.12</v>
      </c>
      <c r="G38" s="288">
        <v>0</v>
      </c>
      <c r="H38" s="288">
        <v>74522.75</v>
      </c>
      <c r="I38" s="62">
        <v>3</v>
      </c>
      <c r="J38" s="62">
        <v>-28646.81</v>
      </c>
      <c r="K38" s="62"/>
      <c r="L38" s="62"/>
      <c r="N38" s="289">
        <v>56550</v>
      </c>
      <c r="P38" s="289">
        <v>95.86</v>
      </c>
      <c r="Q38" s="289"/>
      <c r="R38" s="62"/>
      <c r="S38" s="62"/>
      <c r="T38" s="62"/>
      <c r="U38" s="62">
        <v>1153430.04</v>
      </c>
      <c r="V38" s="52">
        <v>56836.05</v>
      </c>
      <c r="W38" s="52"/>
      <c r="X38" s="52"/>
      <c r="Y38" s="52">
        <v>86660</v>
      </c>
      <c r="Z38" s="52"/>
      <c r="AA38" s="290">
        <v>104210</v>
      </c>
      <c r="AB38" s="290"/>
      <c r="AC38" s="290"/>
      <c r="AD38" s="290">
        <v>35958.120000000003</v>
      </c>
      <c r="AE38" s="290">
        <v>7715.04</v>
      </c>
      <c r="AF38" s="290"/>
      <c r="AG38" s="290"/>
      <c r="AH38" s="101">
        <f t="shared" si="1"/>
        <v>198685.87</v>
      </c>
      <c r="AI38" s="37">
        <f t="shared" si="2"/>
        <v>56645.86</v>
      </c>
      <c r="AJ38" s="26">
        <f t="shared" si="3"/>
        <v>142040.01</v>
      </c>
      <c r="AK38" s="17">
        <f t="shared" si="4"/>
        <v>143496.04999999999</v>
      </c>
      <c r="AL38" s="19">
        <f t="shared" si="5"/>
        <v>147883.16</v>
      </c>
      <c r="AM38" s="32">
        <f t="shared" si="6"/>
        <v>-4387.1100000000151</v>
      </c>
    </row>
    <row r="39" spans="1:39" x14ac:dyDescent="0.2">
      <c r="A39" t="s">
        <v>547</v>
      </c>
      <c r="B39" t="s">
        <v>548</v>
      </c>
      <c r="C39" s="95">
        <v>4275</v>
      </c>
      <c r="D39" s="74" t="s">
        <v>1304</v>
      </c>
      <c r="E39" s="62" t="s">
        <v>2242</v>
      </c>
      <c r="F39" s="288">
        <v>165579.79</v>
      </c>
      <c r="G39" s="288">
        <v>0</v>
      </c>
      <c r="H39" s="288">
        <v>164327.04999999999</v>
      </c>
      <c r="I39" s="62">
        <v>-381491.35</v>
      </c>
      <c r="J39" s="62">
        <v>129664.76</v>
      </c>
      <c r="K39" s="62"/>
      <c r="L39" s="62"/>
      <c r="N39" s="289">
        <v>227075</v>
      </c>
      <c r="Q39" s="289"/>
      <c r="R39" s="62"/>
      <c r="S39" s="62">
        <v>-2304521.69</v>
      </c>
      <c r="T39" s="62">
        <v>-291259</v>
      </c>
      <c r="U39" s="62">
        <v>2737074.7</v>
      </c>
      <c r="V39" s="52">
        <v>68073.27</v>
      </c>
      <c r="W39" s="52"/>
      <c r="X39" s="52"/>
      <c r="Y39" s="52">
        <v>87560</v>
      </c>
      <c r="Z39" s="52"/>
      <c r="AA39" s="290">
        <v>96720</v>
      </c>
      <c r="AB39" s="290"/>
      <c r="AC39" s="290"/>
      <c r="AD39" s="290">
        <v>28105.58</v>
      </c>
      <c r="AE39" s="290">
        <v>9702.8700000000008</v>
      </c>
      <c r="AF39" s="290"/>
      <c r="AG39" s="290"/>
      <c r="AH39" s="101">
        <f t="shared" si="1"/>
        <v>329906.83999999997</v>
      </c>
      <c r="AI39" s="37">
        <f t="shared" si="2"/>
        <v>227075</v>
      </c>
      <c r="AJ39" s="26">
        <f t="shared" si="3"/>
        <v>102831.83999999997</v>
      </c>
      <c r="AK39" s="17">
        <f t="shared" si="4"/>
        <v>155633.27000000002</v>
      </c>
      <c r="AL39" s="19">
        <f t="shared" si="5"/>
        <v>134528.45000000001</v>
      </c>
      <c r="AM39" s="32">
        <f t="shared" si="6"/>
        <v>21104.820000000007</v>
      </c>
    </row>
    <row r="40" spans="1:39" x14ac:dyDescent="0.2">
      <c r="A40" t="s">
        <v>547</v>
      </c>
      <c r="B40" t="s">
        <v>548</v>
      </c>
      <c r="C40" s="95">
        <v>1050</v>
      </c>
      <c r="D40" s="74" t="s">
        <v>1305</v>
      </c>
      <c r="E40" s="62" t="s">
        <v>2243</v>
      </c>
      <c r="F40" s="288">
        <v>443206.66</v>
      </c>
      <c r="G40" s="288">
        <v>0</v>
      </c>
      <c r="H40" s="288">
        <v>125697.3</v>
      </c>
      <c r="I40" s="62">
        <v>184299.73</v>
      </c>
      <c r="J40" s="62">
        <v>150368.95999999999</v>
      </c>
      <c r="K40" s="62"/>
      <c r="L40" s="62"/>
      <c r="N40" s="289">
        <v>6300</v>
      </c>
      <c r="Q40" s="289"/>
      <c r="R40" s="62"/>
      <c r="S40" s="62"/>
      <c r="T40" s="62"/>
      <c r="U40" s="62">
        <v>1656318.18</v>
      </c>
      <c r="V40" s="52">
        <v>65065.63</v>
      </c>
      <c r="W40" s="52">
        <v>0</v>
      </c>
      <c r="X40" s="52">
        <v>1007.4</v>
      </c>
      <c r="Y40" s="52">
        <v>102820</v>
      </c>
      <c r="Z40" s="52"/>
      <c r="AA40" s="290">
        <v>112030</v>
      </c>
      <c r="AB40" s="290"/>
      <c r="AC40" s="290"/>
      <c r="AD40" s="290">
        <v>20822.53</v>
      </c>
      <c r="AE40" s="290">
        <v>11276.15</v>
      </c>
      <c r="AF40" s="290"/>
      <c r="AG40" s="290"/>
      <c r="AH40" s="101">
        <f t="shared" si="1"/>
        <v>568903.96</v>
      </c>
      <c r="AI40" s="37">
        <f t="shared" si="2"/>
        <v>6300</v>
      </c>
      <c r="AJ40" s="26">
        <f t="shared" si="3"/>
        <v>562603.96</v>
      </c>
      <c r="AK40" s="17">
        <f t="shared" si="4"/>
        <v>168893.03</v>
      </c>
      <c r="AL40" s="19">
        <f t="shared" si="5"/>
        <v>144128.68</v>
      </c>
      <c r="AM40" s="32">
        <f t="shared" si="6"/>
        <v>24764.350000000006</v>
      </c>
    </row>
    <row r="41" spans="1:39" x14ac:dyDescent="0.2">
      <c r="A41" t="s">
        <v>547</v>
      </c>
      <c r="B41" t="s">
        <v>548</v>
      </c>
      <c r="C41" s="95">
        <v>2081</v>
      </c>
      <c r="D41" s="74" t="s">
        <v>1306</v>
      </c>
      <c r="E41" s="62" t="s">
        <v>2244</v>
      </c>
      <c r="F41" s="288">
        <v>105256.32000000001</v>
      </c>
      <c r="G41" s="288">
        <v>0</v>
      </c>
      <c r="H41" s="288">
        <v>111892.88</v>
      </c>
      <c r="I41" s="62">
        <v>132490.96</v>
      </c>
      <c r="J41" s="62">
        <v>-26777.05</v>
      </c>
      <c r="K41" s="62"/>
      <c r="L41" s="62"/>
      <c r="N41" s="289">
        <v>577325</v>
      </c>
      <c r="P41" s="289">
        <v>166.35</v>
      </c>
      <c r="Q41" s="289"/>
      <c r="R41" s="62"/>
      <c r="S41" s="62"/>
      <c r="T41" s="62">
        <v>3744.1</v>
      </c>
      <c r="U41" s="62">
        <v>1118559.83</v>
      </c>
      <c r="V41" s="52">
        <v>142339.44</v>
      </c>
      <c r="W41" s="52">
        <v>0</v>
      </c>
      <c r="X41" s="52"/>
      <c r="Y41" s="52">
        <v>132640</v>
      </c>
      <c r="Z41" s="52"/>
      <c r="AA41" s="290">
        <v>136891</v>
      </c>
      <c r="AB41" s="290"/>
      <c r="AC41" s="290"/>
      <c r="AD41" s="290">
        <v>27799.35</v>
      </c>
      <c r="AE41" s="290">
        <v>10112.49</v>
      </c>
      <c r="AF41" s="290"/>
      <c r="AG41" s="290"/>
      <c r="AH41" s="101">
        <f t="shared" si="1"/>
        <v>217149.2</v>
      </c>
      <c r="AI41" s="37">
        <f t="shared" si="2"/>
        <v>577491.35</v>
      </c>
      <c r="AJ41" s="26">
        <f t="shared" si="3"/>
        <v>-360342.14999999997</v>
      </c>
      <c r="AK41" s="17">
        <f t="shared" si="4"/>
        <v>274979.44</v>
      </c>
      <c r="AL41" s="19">
        <f t="shared" si="5"/>
        <v>174802.84</v>
      </c>
      <c r="AM41" s="32">
        <f t="shared" si="6"/>
        <v>100176.6</v>
      </c>
    </row>
    <row r="42" spans="1:39" x14ac:dyDescent="0.2">
      <c r="A42" t="s">
        <v>547</v>
      </c>
      <c r="B42" t="s">
        <v>548</v>
      </c>
      <c r="C42" s="95">
        <v>2563</v>
      </c>
      <c r="D42" s="74" t="s">
        <v>1307</v>
      </c>
      <c r="E42" s="62" t="s">
        <v>2245</v>
      </c>
      <c r="F42" s="288">
        <v>116739.95</v>
      </c>
      <c r="G42" s="288">
        <v>0</v>
      </c>
      <c r="H42" s="288">
        <v>811134.28</v>
      </c>
      <c r="I42" s="62">
        <v>-652040.18000000005</v>
      </c>
      <c r="J42" s="62">
        <v>-97631.34</v>
      </c>
      <c r="K42" s="62"/>
      <c r="L42" s="62"/>
      <c r="M42" s="289">
        <v>150000</v>
      </c>
      <c r="N42" s="289">
        <v>41140</v>
      </c>
      <c r="Q42" s="289"/>
      <c r="R42" s="62"/>
      <c r="S42" s="62"/>
      <c r="T42" s="62"/>
      <c r="U42" s="62">
        <v>1381244.13</v>
      </c>
      <c r="V42" s="52">
        <v>164219.42000000001</v>
      </c>
      <c r="W42" s="52">
        <v>0</v>
      </c>
      <c r="X42" s="52">
        <v>119.72</v>
      </c>
      <c r="Y42" s="52">
        <v>120480</v>
      </c>
      <c r="Z42" s="52"/>
      <c r="AA42" s="290">
        <v>138490</v>
      </c>
      <c r="AB42" s="290"/>
      <c r="AC42" s="290">
        <v>0</v>
      </c>
      <c r="AD42" s="290">
        <v>33826.94</v>
      </c>
      <c r="AE42" s="290">
        <v>4972.66</v>
      </c>
      <c r="AF42" s="290"/>
      <c r="AG42" s="290"/>
      <c r="AH42" s="101">
        <f t="shared" si="1"/>
        <v>927874.23</v>
      </c>
      <c r="AI42" s="37">
        <f t="shared" si="2"/>
        <v>191140</v>
      </c>
      <c r="AJ42" s="26">
        <f t="shared" si="3"/>
        <v>736734.23</v>
      </c>
      <c r="AK42" s="17">
        <f t="shared" si="4"/>
        <v>284819.14</v>
      </c>
      <c r="AL42" s="19">
        <f t="shared" si="5"/>
        <v>177289.60000000001</v>
      </c>
      <c r="AM42" s="32">
        <f t="shared" si="6"/>
        <v>107529.54000000001</v>
      </c>
    </row>
    <row r="43" spans="1:39" x14ac:dyDescent="0.2">
      <c r="A43" t="s">
        <v>547</v>
      </c>
      <c r="B43" t="s">
        <v>548</v>
      </c>
      <c r="C43" s="95">
        <v>2302</v>
      </c>
      <c r="D43" s="74" t="s">
        <v>1308</v>
      </c>
      <c r="E43" s="62" t="s">
        <v>2246</v>
      </c>
      <c r="F43" s="288">
        <v>130564.15</v>
      </c>
      <c r="G43" s="288">
        <v>0</v>
      </c>
      <c r="H43" s="288">
        <v>860381.74</v>
      </c>
      <c r="I43" s="62">
        <v>300176.26</v>
      </c>
      <c r="J43" s="62">
        <v>-102439.26</v>
      </c>
      <c r="K43" s="62"/>
      <c r="L43" s="62"/>
      <c r="N43" s="289">
        <v>144138</v>
      </c>
      <c r="P43" s="289">
        <v>400</v>
      </c>
      <c r="Q43" s="289"/>
      <c r="R43" s="62"/>
      <c r="S43" s="62"/>
      <c r="T43" s="62"/>
      <c r="U43" s="62">
        <v>1240631.49</v>
      </c>
      <c r="V43" s="52">
        <v>71909.240000000005</v>
      </c>
      <c r="W43" s="52"/>
      <c r="X43" s="52"/>
      <c r="Y43" s="52">
        <v>122590</v>
      </c>
      <c r="Z43" s="52"/>
      <c r="AA43" s="290">
        <v>158930</v>
      </c>
      <c r="AB43" s="290"/>
      <c r="AC43" s="290"/>
      <c r="AD43" s="290">
        <v>28394.36</v>
      </c>
      <c r="AE43" s="290">
        <v>18820.5</v>
      </c>
      <c r="AF43" s="290"/>
      <c r="AG43" s="290"/>
      <c r="AH43" s="101">
        <f t="shared" si="1"/>
        <v>990945.89</v>
      </c>
      <c r="AI43" s="37">
        <f t="shared" si="2"/>
        <v>144538</v>
      </c>
      <c r="AJ43" s="26">
        <f t="shared" si="3"/>
        <v>846407.89</v>
      </c>
      <c r="AK43" s="17">
        <f t="shared" si="4"/>
        <v>194499.24</v>
      </c>
      <c r="AL43" s="19">
        <f t="shared" si="5"/>
        <v>206144.86</v>
      </c>
      <c r="AM43" s="32">
        <f t="shared" si="6"/>
        <v>-11645.619999999995</v>
      </c>
    </row>
    <row r="44" spans="1:39" x14ac:dyDescent="0.2">
      <c r="A44" t="s">
        <v>547</v>
      </c>
      <c r="B44" t="s">
        <v>548</v>
      </c>
      <c r="C44" s="95">
        <v>2003</v>
      </c>
      <c r="D44" s="74" t="s">
        <v>1309</v>
      </c>
      <c r="E44" s="62" t="s">
        <v>2247</v>
      </c>
      <c r="F44" s="288">
        <v>226406.87</v>
      </c>
      <c r="G44" s="288">
        <v>100000</v>
      </c>
      <c r="H44" s="288">
        <v>492119.43</v>
      </c>
      <c r="I44" s="62">
        <v>28713.48</v>
      </c>
      <c r="J44" s="62">
        <v>61643.47</v>
      </c>
      <c r="K44" s="62"/>
      <c r="L44" s="62"/>
      <c r="M44" s="289">
        <v>100000</v>
      </c>
      <c r="N44" s="289">
        <v>276150</v>
      </c>
      <c r="P44" s="289">
        <v>-373.83</v>
      </c>
      <c r="Q44" s="289"/>
      <c r="R44" s="62"/>
      <c r="S44" s="62"/>
      <c r="T44" s="62">
        <v>-740039.27</v>
      </c>
      <c r="U44" s="62">
        <v>2770050.54</v>
      </c>
      <c r="V44" s="52">
        <v>50866.65</v>
      </c>
      <c r="W44" s="52"/>
      <c r="X44" s="52"/>
      <c r="Y44" s="52"/>
      <c r="Z44" s="52"/>
      <c r="AA44" s="290">
        <v>16200</v>
      </c>
      <c r="AB44" s="290"/>
      <c r="AC44" s="290"/>
      <c r="AD44" s="290">
        <v>22912.58</v>
      </c>
      <c r="AE44" s="290">
        <v>3197.67</v>
      </c>
      <c r="AF44" s="290"/>
      <c r="AG44" s="290"/>
      <c r="AH44" s="101">
        <f t="shared" si="1"/>
        <v>818526.3</v>
      </c>
      <c r="AI44" s="37">
        <f t="shared" si="2"/>
        <v>375776.17</v>
      </c>
      <c r="AJ44" s="26">
        <f t="shared" si="3"/>
        <v>442750.13000000006</v>
      </c>
      <c r="AK44" s="17">
        <f t="shared" si="4"/>
        <v>50866.65</v>
      </c>
      <c r="AL44" s="19">
        <f t="shared" si="5"/>
        <v>42310.25</v>
      </c>
      <c r="AM44" s="32">
        <f t="shared" si="6"/>
        <v>8556.4000000000015</v>
      </c>
    </row>
    <row r="45" spans="1:39" x14ac:dyDescent="0.2">
      <c r="A45" t="s">
        <v>547</v>
      </c>
      <c r="B45" t="s">
        <v>548</v>
      </c>
      <c r="C45" s="95">
        <v>2921</v>
      </c>
      <c r="D45" s="74" t="s">
        <v>1310</v>
      </c>
      <c r="E45" s="62" t="s">
        <v>2248</v>
      </c>
      <c r="F45" s="288">
        <v>338221.56</v>
      </c>
      <c r="G45" s="288">
        <v>3560</v>
      </c>
      <c r="H45" s="288">
        <v>35264.300000000003</v>
      </c>
      <c r="I45" s="62">
        <v>45097.31</v>
      </c>
      <c r="J45" s="62">
        <v>208231.3</v>
      </c>
      <c r="K45" s="62"/>
      <c r="L45" s="62"/>
      <c r="N45" s="289">
        <v>8540</v>
      </c>
      <c r="P45" s="289">
        <v>648.36</v>
      </c>
      <c r="Q45" s="289"/>
      <c r="R45" s="62"/>
      <c r="S45" s="62">
        <v>16660.38</v>
      </c>
      <c r="T45" s="62">
        <v>136627.70000000001</v>
      </c>
      <c r="U45" s="62">
        <v>2356118.79</v>
      </c>
      <c r="V45" s="52">
        <v>59046.69</v>
      </c>
      <c r="W45" s="52">
        <v>0</v>
      </c>
      <c r="X45" s="52">
        <v>0</v>
      </c>
      <c r="Y45" s="52">
        <v>120220</v>
      </c>
      <c r="Z45" s="52"/>
      <c r="AA45" s="290">
        <v>129720</v>
      </c>
      <c r="AB45" s="290"/>
      <c r="AC45" s="290"/>
      <c r="AD45" s="290">
        <v>22550.02</v>
      </c>
      <c r="AE45" s="290">
        <v>2636.79</v>
      </c>
      <c r="AF45" s="290"/>
      <c r="AG45" s="290"/>
      <c r="AH45" s="101">
        <f t="shared" si="1"/>
        <v>377045.86</v>
      </c>
      <c r="AI45" s="37">
        <f t="shared" si="2"/>
        <v>9188.36</v>
      </c>
      <c r="AJ45" s="26">
        <f t="shared" si="3"/>
        <v>367857.5</v>
      </c>
      <c r="AK45" s="17">
        <f t="shared" si="4"/>
        <v>179266.69</v>
      </c>
      <c r="AL45" s="19">
        <f t="shared" si="5"/>
        <v>154906.81</v>
      </c>
      <c r="AM45" s="32">
        <f t="shared" si="6"/>
        <v>24359.880000000005</v>
      </c>
    </row>
    <row r="46" spans="1:39" x14ac:dyDescent="0.2">
      <c r="A46" t="s">
        <v>547</v>
      </c>
      <c r="B46" t="s">
        <v>548</v>
      </c>
      <c r="C46" s="95">
        <v>2021</v>
      </c>
      <c r="D46" s="74" t="s">
        <v>1311</v>
      </c>
      <c r="E46" s="62" t="s">
        <v>2249</v>
      </c>
      <c r="F46" s="288">
        <v>119109.31</v>
      </c>
      <c r="G46" s="288">
        <v>4200</v>
      </c>
      <c r="H46" s="288">
        <v>142799.43</v>
      </c>
      <c r="I46" s="62">
        <v>202979.19</v>
      </c>
      <c r="J46" s="62">
        <v>234950.62</v>
      </c>
      <c r="K46" s="62"/>
      <c r="L46" s="62"/>
      <c r="N46" s="289">
        <v>77580</v>
      </c>
      <c r="O46" s="289">
        <v>2759</v>
      </c>
      <c r="P46" s="289">
        <v>350</v>
      </c>
      <c r="Q46" s="289"/>
      <c r="R46" s="62"/>
      <c r="S46" s="62">
        <v>-341908.85</v>
      </c>
      <c r="T46" s="62">
        <v>105525.12</v>
      </c>
      <c r="U46" s="62">
        <v>1990390.15</v>
      </c>
      <c r="V46" s="52">
        <v>61635.23</v>
      </c>
      <c r="W46" s="52"/>
      <c r="X46" s="52"/>
      <c r="Y46" s="52">
        <v>84970</v>
      </c>
      <c r="Z46" s="52"/>
      <c r="AA46" s="290">
        <v>96120</v>
      </c>
      <c r="AB46" s="290"/>
      <c r="AC46" s="290"/>
      <c r="AD46" s="290">
        <v>37262.28</v>
      </c>
      <c r="AE46" s="290">
        <v>12583.08</v>
      </c>
      <c r="AF46" s="290"/>
      <c r="AG46" s="290"/>
      <c r="AH46" s="101">
        <f t="shared" si="1"/>
        <v>266108.74</v>
      </c>
      <c r="AI46" s="37">
        <f t="shared" si="2"/>
        <v>80689</v>
      </c>
      <c r="AJ46" s="26">
        <f t="shared" si="3"/>
        <v>185419.74</v>
      </c>
      <c r="AK46" s="17">
        <f t="shared" si="4"/>
        <v>146605.23000000001</v>
      </c>
      <c r="AL46" s="19">
        <f t="shared" si="5"/>
        <v>145965.35999999999</v>
      </c>
      <c r="AM46" s="32">
        <f t="shared" si="6"/>
        <v>639.87000000002445</v>
      </c>
    </row>
    <row r="47" spans="1:39" x14ac:dyDescent="0.2">
      <c r="A47" t="s">
        <v>547</v>
      </c>
      <c r="B47" t="s">
        <v>548</v>
      </c>
      <c r="C47" s="95">
        <v>1750</v>
      </c>
      <c r="D47" s="74" t="s">
        <v>1312</v>
      </c>
      <c r="E47" s="62" t="s">
        <v>2250</v>
      </c>
      <c r="F47" s="288">
        <v>131556.15</v>
      </c>
      <c r="G47" s="288">
        <v>0</v>
      </c>
      <c r="H47" s="288">
        <v>16425.669999999998</v>
      </c>
      <c r="I47" s="62">
        <v>275449.49</v>
      </c>
      <c r="J47" s="62">
        <v>20453.53</v>
      </c>
      <c r="K47" s="62"/>
      <c r="L47" s="62"/>
      <c r="M47" s="289">
        <v>100000</v>
      </c>
      <c r="N47" s="289">
        <v>57330</v>
      </c>
      <c r="P47" s="289">
        <v>264.7</v>
      </c>
      <c r="Q47" s="289"/>
      <c r="R47" s="62"/>
      <c r="S47" s="62"/>
      <c r="T47" s="62"/>
      <c r="U47" s="62">
        <v>498635.02</v>
      </c>
      <c r="V47" s="52">
        <v>63875.519999999997</v>
      </c>
      <c r="W47" s="52"/>
      <c r="X47" s="52"/>
      <c r="Y47" s="52">
        <v>89920</v>
      </c>
      <c r="Z47" s="52"/>
      <c r="AA47" s="290">
        <v>98140</v>
      </c>
      <c r="AB47" s="290"/>
      <c r="AC47" s="290"/>
      <c r="AD47" s="290">
        <v>22010.63</v>
      </c>
      <c r="AE47" s="290">
        <v>3722.89</v>
      </c>
      <c r="AF47" s="290"/>
      <c r="AG47" s="290"/>
      <c r="AH47" s="101">
        <f t="shared" si="1"/>
        <v>147981.82</v>
      </c>
      <c r="AI47" s="37">
        <f t="shared" si="2"/>
        <v>157594.70000000001</v>
      </c>
      <c r="AJ47" s="26">
        <f t="shared" si="3"/>
        <v>-9612.8800000000047</v>
      </c>
      <c r="AK47" s="17">
        <f t="shared" si="4"/>
        <v>153795.51999999999</v>
      </c>
      <c r="AL47" s="19">
        <f t="shared" si="5"/>
        <v>123873.52</v>
      </c>
      <c r="AM47" s="32">
        <f t="shared" si="6"/>
        <v>29921.999999999985</v>
      </c>
    </row>
    <row r="48" spans="1:39" x14ac:dyDescent="0.2">
      <c r="A48" t="s">
        <v>547</v>
      </c>
      <c r="B48" t="s">
        <v>548</v>
      </c>
      <c r="C48" s="95">
        <v>1875</v>
      </c>
      <c r="D48" s="74" t="s">
        <v>1313</v>
      </c>
      <c r="E48" s="62" t="s">
        <v>2251</v>
      </c>
      <c r="F48" s="288">
        <v>83196.210000000006</v>
      </c>
      <c r="G48" s="288">
        <v>0</v>
      </c>
      <c r="H48" s="288">
        <v>208599.02</v>
      </c>
      <c r="I48" s="62">
        <v>3</v>
      </c>
      <c r="J48" s="62">
        <v>41279.86</v>
      </c>
      <c r="K48" s="62"/>
      <c r="L48" s="62"/>
      <c r="N48" s="289">
        <v>65338</v>
      </c>
      <c r="Q48" s="289"/>
      <c r="R48" s="62"/>
      <c r="S48" s="62">
        <v>-11452.2</v>
      </c>
      <c r="T48" s="62"/>
      <c r="U48" s="62">
        <v>452082.82</v>
      </c>
      <c r="V48" s="52">
        <v>85049.89</v>
      </c>
      <c r="W48" s="52"/>
      <c r="X48" s="52"/>
      <c r="Y48" s="52">
        <v>62130</v>
      </c>
      <c r="Z48" s="52"/>
      <c r="AA48" s="290">
        <v>79470</v>
      </c>
      <c r="AB48" s="290"/>
      <c r="AC48" s="290"/>
      <c r="AD48" s="290">
        <v>61367.94</v>
      </c>
      <c r="AE48" s="290">
        <v>2139.04</v>
      </c>
      <c r="AF48" s="290"/>
      <c r="AG48" s="290"/>
      <c r="AH48" s="101">
        <f t="shared" si="1"/>
        <v>291795.23</v>
      </c>
      <c r="AI48" s="37">
        <f t="shared" si="2"/>
        <v>65338</v>
      </c>
      <c r="AJ48" s="26">
        <f t="shared" si="3"/>
        <v>226457.22999999998</v>
      </c>
      <c r="AK48" s="17">
        <f t="shared" si="4"/>
        <v>147179.89000000001</v>
      </c>
      <c r="AL48" s="19">
        <f t="shared" si="5"/>
        <v>142976.98000000001</v>
      </c>
      <c r="AM48" s="32">
        <f t="shared" si="6"/>
        <v>4202.9100000000035</v>
      </c>
    </row>
    <row r="49" spans="1:39" x14ac:dyDescent="0.2">
      <c r="A49" t="s">
        <v>547</v>
      </c>
      <c r="B49" t="s">
        <v>548</v>
      </c>
      <c r="C49" s="95">
        <v>2733</v>
      </c>
      <c r="D49" s="74" t="s">
        <v>1314</v>
      </c>
      <c r="E49" s="62" t="s">
        <v>2252</v>
      </c>
      <c r="F49" s="288">
        <v>325379.61</v>
      </c>
      <c r="G49" s="288">
        <v>0</v>
      </c>
      <c r="H49" s="288">
        <v>48061.1</v>
      </c>
      <c r="I49" s="62">
        <v>2671601.0299999998</v>
      </c>
      <c r="J49" s="62">
        <v>167126.68</v>
      </c>
      <c r="K49" s="62"/>
      <c r="L49" s="62"/>
      <c r="N49" s="289">
        <v>123780</v>
      </c>
      <c r="Q49" s="289"/>
      <c r="R49" s="62"/>
      <c r="S49" s="62"/>
      <c r="T49" s="62"/>
      <c r="U49" s="62">
        <v>5378772.1500000004</v>
      </c>
      <c r="V49" s="52">
        <v>56993.4</v>
      </c>
      <c r="W49" s="52"/>
      <c r="X49" s="52"/>
      <c r="Y49" s="52">
        <v>90880</v>
      </c>
      <c r="Z49" s="52"/>
      <c r="AA49" s="290">
        <v>99690</v>
      </c>
      <c r="AB49" s="290"/>
      <c r="AC49" s="290"/>
      <c r="AD49" s="290">
        <v>29439.23</v>
      </c>
      <c r="AE49" s="290">
        <v>18156.03</v>
      </c>
      <c r="AF49" s="290"/>
      <c r="AG49" s="290"/>
      <c r="AH49" s="101">
        <f t="shared" si="1"/>
        <v>373440.70999999996</v>
      </c>
      <c r="AI49" s="37">
        <f t="shared" si="2"/>
        <v>123780</v>
      </c>
      <c r="AJ49" s="26">
        <f t="shared" si="3"/>
        <v>249660.70999999996</v>
      </c>
      <c r="AK49" s="17">
        <f t="shared" si="4"/>
        <v>147873.4</v>
      </c>
      <c r="AL49" s="19">
        <f t="shared" si="5"/>
        <v>147285.26</v>
      </c>
      <c r="AM49" s="32">
        <f t="shared" si="6"/>
        <v>588.13999999998487</v>
      </c>
    </row>
    <row r="50" spans="1:39" x14ac:dyDescent="0.2">
      <c r="A50" t="s">
        <v>547</v>
      </c>
      <c r="B50" t="s">
        <v>548</v>
      </c>
      <c r="C50" s="95">
        <v>2730</v>
      </c>
      <c r="D50" s="74" t="s">
        <v>1315</v>
      </c>
      <c r="E50" s="62" t="s">
        <v>2253</v>
      </c>
      <c r="F50" s="288">
        <v>210747.87</v>
      </c>
      <c r="G50" s="288">
        <v>0</v>
      </c>
      <c r="H50" s="288">
        <v>683128.89</v>
      </c>
      <c r="I50" s="62">
        <v>-139504.95999999999</v>
      </c>
      <c r="J50" s="62">
        <v>-188955.47</v>
      </c>
      <c r="K50" s="62"/>
      <c r="L50" s="62"/>
      <c r="N50" s="289">
        <v>106390</v>
      </c>
      <c r="Q50" s="289"/>
      <c r="R50" s="62">
        <v>4586</v>
      </c>
      <c r="S50" s="62"/>
      <c r="T50" s="62"/>
      <c r="U50" s="62">
        <v>1780248.13</v>
      </c>
      <c r="V50" s="52">
        <v>83199.289999999994</v>
      </c>
      <c r="W50" s="52"/>
      <c r="X50" s="52"/>
      <c r="Y50" s="52">
        <v>106660</v>
      </c>
      <c r="Z50" s="52"/>
      <c r="AA50" s="290">
        <v>124330</v>
      </c>
      <c r="AB50" s="290"/>
      <c r="AC50" s="290"/>
      <c r="AD50" s="290">
        <v>32185.49</v>
      </c>
      <c r="AE50" s="290">
        <v>14574.48</v>
      </c>
      <c r="AF50" s="290"/>
      <c r="AG50" s="290"/>
      <c r="AH50" s="101">
        <f t="shared" si="1"/>
        <v>893876.76</v>
      </c>
      <c r="AI50" s="37">
        <f t="shared" si="2"/>
        <v>106390</v>
      </c>
      <c r="AJ50" s="26">
        <f t="shared" si="3"/>
        <v>787486.76</v>
      </c>
      <c r="AK50" s="17">
        <f t="shared" si="4"/>
        <v>189859.28999999998</v>
      </c>
      <c r="AL50" s="19">
        <f t="shared" si="5"/>
        <v>171089.97</v>
      </c>
      <c r="AM50" s="32">
        <f t="shared" si="6"/>
        <v>18769.319999999978</v>
      </c>
    </row>
    <row r="51" spans="1:39" x14ac:dyDescent="0.2">
      <c r="A51" t="s">
        <v>547</v>
      </c>
      <c r="B51" t="s">
        <v>548</v>
      </c>
      <c r="C51" s="95">
        <v>2627</v>
      </c>
      <c r="D51" s="74" t="s">
        <v>1316</v>
      </c>
      <c r="E51" s="62" t="s">
        <v>2254</v>
      </c>
      <c r="F51" s="288">
        <v>322315.55</v>
      </c>
      <c r="G51" s="288">
        <v>60000</v>
      </c>
      <c r="H51" s="288">
        <v>373551.89</v>
      </c>
      <c r="I51" s="62">
        <v>846856.72</v>
      </c>
      <c r="J51" s="62">
        <v>276907.14</v>
      </c>
      <c r="K51" s="62"/>
      <c r="L51" s="62"/>
      <c r="P51" s="289">
        <v>380</v>
      </c>
      <c r="Q51" s="289"/>
      <c r="R51" s="62"/>
      <c r="S51" s="62"/>
      <c r="T51" s="62">
        <v>197487.27</v>
      </c>
      <c r="U51" s="62">
        <v>2690789.95</v>
      </c>
      <c r="V51" s="52">
        <v>67263.33</v>
      </c>
      <c r="W51" s="52"/>
      <c r="X51" s="52"/>
      <c r="Y51" s="52">
        <v>91340</v>
      </c>
      <c r="Z51" s="52"/>
      <c r="AA51" s="290">
        <v>142080</v>
      </c>
      <c r="AB51" s="290"/>
      <c r="AC51" s="290"/>
      <c r="AD51" s="290">
        <v>16937.84</v>
      </c>
      <c r="AE51" s="290">
        <v>5</v>
      </c>
      <c r="AF51" s="290"/>
      <c r="AG51" s="290"/>
      <c r="AH51" s="101">
        <f t="shared" si="1"/>
        <v>755867.44</v>
      </c>
      <c r="AI51" s="37">
        <f t="shared" si="2"/>
        <v>380</v>
      </c>
      <c r="AJ51" s="26">
        <f t="shared" si="3"/>
        <v>755487.44</v>
      </c>
      <c r="AK51" s="17">
        <f t="shared" si="4"/>
        <v>158603.33000000002</v>
      </c>
      <c r="AL51" s="19">
        <f t="shared" si="5"/>
        <v>159022.84</v>
      </c>
      <c r="AM51" s="32">
        <f t="shared" si="6"/>
        <v>-419.50999999998021</v>
      </c>
    </row>
    <row r="52" spans="1:39" x14ac:dyDescent="0.2">
      <c r="A52" t="s">
        <v>547</v>
      </c>
      <c r="B52" t="s">
        <v>548</v>
      </c>
      <c r="C52" s="95">
        <v>1841</v>
      </c>
      <c r="D52" s="74" t="s">
        <v>1317</v>
      </c>
      <c r="E52" s="62" t="s">
        <v>2255</v>
      </c>
      <c r="F52" s="288">
        <v>378928.76</v>
      </c>
      <c r="G52" s="288">
        <v>0</v>
      </c>
      <c r="H52" s="288">
        <v>45329.3</v>
      </c>
      <c r="I52" s="62">
        <v>498975.35</v>
      </c>
      <c r="J52" s="62">
        <v>-23627.759999999998</v>
      </c>
      <c r="K52" s="62"/>
      <c r="L52" s="62"/>
      <c r="P52" s="289">
        <v>1981</v>
      </c>
      <c r="Q52" s="289"/>
      <c r="R52" s="62"/>
      <c r="S52" s="62"/>
      <c r="T52" s="62">
        <v>36376.46</v>
      </c>
      <c r="U52" s="62">
        <v>2057308.95</v>
      </c>
      <c r="V52" s="52">
        <v>56437.68</v>
      </c>
      <c r="W52" s="52"/>
      <c r="X52" s="52"/>
      <c r="Y52" s="52"/>
      <c r="Z52" s="52"/>
      <c r="AA52" s="290">
        <v>7476</v>
      </c>
      <c r="AB52" s="290"/>
      <c r="AC52" s="290"/>
      <c r="AD52" s="290">
        <v>30833.07</v>
      </c>
      <c r="AE52" s="290">
        <v>8428.7199999999993</v>
      </c>
      <c r="AF52" s="290"/>
      <c r="AG52" s="290"/>
      <c r="AH52" s="101">
        <f t="shared" si="1"/>
        <v>424258.06</v>
      </c>
      <c r="AI52" s="37">
        <f t="shared" si="2"/>
        <v>1981</v>
      </c>
      <c r="AJ52" s="26">
        <f t="shared" si="3"/>
        <v>422277.06</v>
      </c>
      <c r="AK52" s="17">
        <f t="shared" si="4"/>
        <v>56437.68</v>
      </c>
      <c r="AL52" s="19">
        <f t="shared" si="5"/>
        <v>46737.79</v>
      </c>
      <c r="AM52" s="32">
        <f t="shared" si="6"/>
        <v>9699.89</v>
      </c>
    </row>
    <row r="53" spans="1:39" x14ac:dyDescent="0.2">
      <c r="A53" t="s">
        <v>547</v>
      </c>
      <c r="B53" t="s">
        <v>548</v>
      </c>
      <c r="C53" s="95">
        <v>2414</v>
      </c>
      <c r="D53" s="74" t="s">
        <v>1318</v>
      </c>
      <c r="E53" s="62" t="s">
        <v>2256</v>
      </c>
      <c r="F53" s="288">
        <v>92156.9</v>
      </c>
      <c r="G53" s="288">
        <v>0</v>
      </c>
      <c r="H53" s="288">
        <v>145443.76</v>
      </c>
      <c r="I53" s="62">
        <v>122420.54</v>
      </c>
      <c r="J53" s="62">
        <v>185730.78</v>
      </c>
      <c r="K53" s="62"/>
      <c r="L53" s="62"/>
      <c r="P53" s="289">
        <v>14.39</v>
      </c>
      <c r="Q53" s="289"/>
      <c r="R53" s="62"/>
      <c r="S53" s="62"/>
      <c r="T53" s="62"/>
      <c r="U53" s="62">
        <v>1988049.06</v>
      </c>
      <c r="V53" s="52">
        <v>69121.240000000005</v>
      </c>
      <c r="W53" s="52"/>
      <c r="X53" s="52"/>
      <c r="Y53" s="52">
        <v>92970</v>
      </c>
      <c r="Z53" s="52">
        <v>0</v>
      </c>
      <c r="AA53" s="290">
        <v>110050</v>
      </c>
      <c r="AB53" s="290"/>
      <c r="AC53" s="290"/>
      <c r="AD53" s="290">
        <v>82790.03</v>
      </c>
      <c r="AE53" s="290">
        <v>3107.95</v>
      </c>
      <c r="AF53" s="290"/>
      <c r="AG53" s="290"/>
      <c r="AH53" s="101">
        <f t="shared" si="1"/>
        <v>237600.66</v>
      </c>
      <c r="AI53" s="37">
        <f t="shared" si="2"/>
        <v>14.39</v>
      </c>
      <c r="AJ53" s="26">
        <f t="shared" si="3"/>
        <v>237586.27</v>
      </c>
      <c r="AK53" s="17">
        <f t="shared" si="4"/>
        <v>162091.24</v>
      </c>
      <c r="AL53" s="19">
        <f t="shared" si="5"/>
        <v>195947.98</v>
      </c>
      <c r="AM53" s="32">
        <f t="shared" si="6"/>
        <v>-33856.74000000002</v>
      </c>
    </row>
    <row r="54" spans="1:39" x14ac:dyDescent="0.2">
      <c r="A54" t="s">
        <v>547</v>
      </c>
      <c r="B54" t="s">
        <v>548</v>
      </c>
      <c r="C54" s="95">
        <v>1799</v>
      </c>
      <c r="D54" s="74" t="s">
        <v>1319</v>
      </c>
      <c r="E54" s="62" t="s">
        <v>2257</v>
      </c>
      <c r="F54" s="288">
        <v>115831.77</v>
      </c>
      <c r="G54" s="288">
        <v>0</v>
      </c>
      <c r="H54" s="288">
        <v>113072.66</v>
      </c>
      <c r="I54" s="62">
        <v>6386.07</v>
      </c>
      <c r="J54" s="62">
        <v>178219.64</v>
      </c>
      <c r="K54" s="62"/>
      <c r="L54" s="62"/>
      <c r="N54" s="289">
        <v>170045</v>
      </c>
      <c r="P54" s="289">
        <v>830</v>
      </c>
      <c r="Q54" s="289"/>
      <c r="R54" s="62"/>
      <c r="S54" s="62">
        <v>249356.91</v>
      </c>
      <c r="T54" s="62">
        <v>-509277.18</v>
      </c>
      <c r="U54" s="62">
        <v>1911374.52</v>
      </c>
      <c r="V54" s="52">
        <v>126468.65</v>
      </c>
      <c r="W54" s="52"/>
      <c r="X54" s="52"/>
      <c r="Y54" s="52">
        <v>81590</v>
      </c>
      <c r="Z54" s="52"/>
      <c r="AA54" s="290">
        <v>99650</v>
      </c>
      <c r="AB54" s="290"/>
      <c r="AC54" s="290"/>
      <c r="AD54" s="290">
        <v>14601.96</v>
      </c>
      <c r="AE54" s="290">
        <v>5192.1899999999996</v>
      </c>
      <c r="AF54" s="290"/>
      <c r="AG54" s="290"/>
      <c r="AH54" s="101">
        <f t="shared" si="1"/>
        <v>228904.43</v>
      </c>
      <c r="AI54" s="37">
        <f t="shared" si="2"/>
        <v>170875</v>
      </c>
      <c r="AJ54" s="26">
        <f t="shared" si="3"/>
        <v>58029.429999999993</v>
      </c>
      <c r="AK54" s="17">
        <f t="shared" si="4"/>
        <v>208058.65</v>
      </c>
      <c r="AL54" s="19">
        <f t="shared" si="5"/>
        <v>119444.15</v>
      </c>
      <c r="AM54" s="32">
        <f t="shared" si="6"/>
        <v>88614.5</v>
      </c>
    </row>
    <row r="55" spans="1:39" x14ac:dyDescent="0.2">
      <c r="A55" t="s">
        <v>551</v>
      </c>
      <c r="B55" t="s">
        <v>552</v>
      </c>
      <c r="C55" s="95">
        <v>2442</v>
      </c>
      <c r="D55" s="74" t="s">
        <v>1320</v>
      </c>
      <c r="E55" s="62" t="s">
        <v>2258</v>
      </c>
      <c r="F55" s="288">
        <v>249798.87</v>
      </c>
      <c r="G55" s="288">
        <v>32361.46</v>
      </c>
      <c r="H55" s="288">
        <v>22312.81</v>
      </c>
      <c r="I55" s="62">
        <v>117346.7</v>
      </c>
      <c r="J55" s="62">
        <v>93001.78</v>
      </c>
      <c r="K55" s="62"/>
      <c r="L55" s="62"/>
      <c r="N55" s="289">
        <v>33830</v>
      </c>
      <c r="P55" s="289">
        <v>0</v>
      </c>
      <c r="Q55" s="289"/>
      <c r="R55" s="62"/>
      <c r="S55" s="62"/>
      <c r="T55" s="62"/>
      <c r="U55" s="62">
        <v>1946410.43</v>
      </c>
      <c r="V55" s="52">
        <v>27628.18</v>
      </c>
      <c r="W55" s="52"/>
      <c r="X55" s="52"/>
      <c r="Y55" s="52">
        <v>143293.5</v>
      </c>
      <c r="Z55" s="52">
        <v>14200</v>
      </c>
      <c r="AA55" s="290">
        <v>164398.5</v>
      </c>
      <c r="AB55" s="290"/>
      <c r="AC55" s="290"/>
      <c r="AD55" s="290">
        <v>37417.5</v>
      </c>
      <c r="AE55" s="290">
        <v>5373.72</v>
      </c>
      <c r="AF55" s="290"/>
      <c r="AG55" s="290"/>
      <c r="AH55" s="101">
        <f t="shared" si="1"/>
        <v>304473.14</v>
      </c>
      <c r="AI55" s="37">
        <f t="shared" si="2"/>
        <v>33830</v>
      </c>
      <c r="AJ55" s="26">
        <f t="shared" si="3"/>
        <v>270643.14</v>
      </c>
      <c r="AK55" s="17">
        <f t="shared" si="4"/>
        <v>185121.68</v>
      </c>
      <c r="AL55" s="19">
        <f t="shared" si="5"/>
        <v>207189.72</v>
      </c>
      <c r="AM55" s="32">
        <f t="shared" si="6"/>
        <v>-22068.040000000008</v>
      </c>
    </row>
    <row r="56" spans="1:39" x14ac:dyDescent="0.2">
      <c r="A56" t="s">
        <v>551</v>
      </c>
      <c r="B56" t="s">
        <v>552</v>
      </c>
      <c r="C56" s="95">
        <v>1417</v>
      </c>
      <c r="D56" s="74" t="s">
        <v>1321</v>
      </c>
      <c r="E56" s="62" t="s">
        <v>2259</v>
      </c>
      <c r="F56" s="288">
        <v>158677.78</v>
      </c>
      <c r="G56" s="288">
        <v>6365</v>
      </c>
      <c r="H56" s="288">
        <v>21973.279999999999</v>
      </c>
      <c r="I56" s="62">
        <v>538605.22</v>
      </c>
      <c r="J56" s="62">
        <v>170709.98</v>
      </c>
      <c r="K56" s="62"/>
      <c r="L56" s="62"/>
      <c r="N56" s="289">
        <v>20925</v>
      </c>
      <c r="Q56" s="289"/>
      <c r="R56" s="62"/>
      <c r="S56" s="62"/>
      <c r="T56" s="62"/>
      <c r="U56" s="62">
        <v>1372237.86</v>
      </c>
      <c r="V56" s="52">
        <v>12019.04</v>
      </c>
      <c r="W56" s="52"/>
      <c r="X56" s="52"/>
      <c r="Y56" s="52">
        <v>43733.8</v>
      </c>
      <c r="Z56" s="52">
        <v>8700</v>
      </c>
      <c r="AA56" s="290">
        <v>52433.8</v>
      </c>
      <c r="AB56" s="290"/>
      <c r="AC56" s="290"/>
      <c r="AD56" s="290">
        <v>25507.07</v>
      </c>
      <c r="AE56" s="290">
        <v>18144.240000000002</v>
      </c>
      <c r="AF56" s="290"/>
      <c r="AG56" s="290"/>
      <c r="AH56" s="101">
        <f t="shared" si="1"/>
        <v>187016.06</v>
      </c>
      <c r="AI56" s="37">
        <f t="shared" si="2"/>
        <v>20925</v>
      </c>
      <c r="AJ56" s="26">
        <f t="shared" si="3"/>
        <v>166091.06</v>
      </c>
      <c r="AK56" s="17">
        <f t="shared" si="4"/>
        <v>64452.840000000004</v>
      </c>
      <c r="AL56" s="19">
        <f t="shared" si="5"/>
        <v>96085.11</v>
      </c>
      <c r="AM56" s="32">
        <f t="shared" si="6"/>
        <v>-31632.269999999997</v>
      </c>
    </row>
    <row r="57" spans="1:39" x14ac:dyDescent="0.2">
      <c r="A57" t="s">
        <v>551</v>
      </c>
      <c r="B57" t="s">
        <v>552</v>
      </c>
      <c r="C57" s="95">
        <v>1301</v>
      </c>
      <c r="D57" s="74" t="s">
        <v>1322</v>
      </c>
      <c r="E57" s="62" t="s">
        <v>2260</v>
      </c>
      <c r="F57" s="288">
        <v>316130.90999999997</v>
      </c>
      <c r="G57" s="288">
        <v>472.5</v>
      </c>
      <c r="H57" s="288">
        <v>17163.23</v>
      </c>
      <c r="I57" s="62">
        <v>23401.42</v>
      </c>
      <c r="J57" s="62">
        <v>50729.53</v>
      </c>
      <c r="K57" s="62"/>
      <c r="L57" s="62"/>
      <c r="M57" s="289">
        <v>3000</v>
      </c>
      <c r="N57" s="289">
        <v>26130</v>
      </c>
      <c r="P57" s="289">
        <v>28.04</v>
      </c>
      <c r="Q57" s="289"/>
      <c r="R57" s="62"/>
      <c r="S57" s="62"/>
      <c r="T57" s="62"/>
      <c r="U57" s="62">
        <v>1028783.07</v>
      </c>
      <c r="V57" s="52">
        <v>11499.7</v>
      </c>
      <c r="W57" s="52"/>
      <c r="X57" s="52"/>
      <c r="Y57" s="52">
        <v>46526.9</v>
      </c>
      <c r="Z57" s="52">
        <v>7000</v>
      </c>
      <c r="AA57" s="290">
        <v>60431.9</v>
      </c>
      <c r="AB57" s="290"/>
      <c r="AC57" s="290"/>
      <c r="AD57" s="290">
        <v>30534.75</v>
      </c>
      <c r="AE57" s="290">
        <v>4479.9399999999996</v>
      </c>
      <c r="AF57" s="290"/>
      <c r="AG57" s="290"/>
      <c r="AH57" s="101">
        <f t="shared" si="1"/>
        <v>333766.63999999996</v>
      </c>
      <c r="AI57" s="37">
        <f t="shared" si="2"/>
        <v>29158.04</v>
      </c>
      <c r="AJ57" s="26">
        <f t="shared" si="3"/>
        <v>304608.59999999998</v>
      </c>
      <c r="AK57" s="17">
        <f t="shared" si="4"/>
        <v>65026.600000000006</v>
      </c>
      <c r="AL57" s="19">
        <f t="shared" si="5"/>
        <v>95446.59</v>
      </c>
      <c r="AM57" s="32">
        <f t="shared" si="6"/>
        <v>-30419.989999999991</v>
      </c>
    </row>
    <row r="58" spans="1:39" x14ac:dyDescent="0.2">
      <c r="A58" t="s">
        <v>551</v>
      </c>
      <c r="B58" t="s">
        <v>552</v>
      </c>
      <c r="C58" s="95">
        <v>2427</v>
      </c>
      <c r="D58" s="74" t="s">
        <v>1323</v>
      </c>
      <c r="E58" s="62" t="s">
        <v>2261</v>
      </c>
      <c r="F58" s="288">
        <v>494742.06</v>
      </c>
      <c r="G58" s="288">
        <v>9403.5400000000009</v>
      </c>
      <c r="H58" s="288">
        <v>47160.73</v>
      </c>
      <c r="I58" s="62">
        <v>76734.13</v>
      </c>
      <c r="J58" s="62">
        <v>73917.919999999998</v>
      </c>
      <c r="K58" s="62"/>
      <c r="L58" s="62"/>
      <c r="M58" s="289">
        <v>2000</v>
      </c>
      <c r="N58" s="289">
        <v>32201.86</v>
      </c>
      <c r="P58" s="289">
        <v>18.690000000000001</v>
      </c>
      <c r="Q58" s="289"/>
      <c r="R58" s="62"/>
      <c r="S58" s="62"/>
      <c r="T58" s="62"/>
      <c r="U58" s="62">
        <v>566631.65</v>
      </c>
      <c r="V58" s="52">
        <v>42512.43</v>
      </c>
      <c r="W58" s="52"/>
      <c r="X58" s="52"/>
      <c r="Y58" s="52">
        <v>89050.5</v>
      </c>
      <c r="Z58" s="52">
        <v>10200</v>
      </c>
      <c r="AA58" s="290">
        <v>106155.5</v>
      </c>
      <c r="AB58" s="290"/>
      <c r="AC58" s="290"/>
      <c r="AD58" s="290">
        <v>30470.17</v>
      </c>
      <c r="AE58" s="290">
        <v>3061.01</v>
      </c>
      <c r="AF58" s="290"/>
      <c r="AG58" s="290"/>
      <c r="AH58" s="101">
        <f t="shared" si="1"/>
        <v>551306.32999999996</v>
      </c>
      <c r="AI58" s="37">
        <f t="shared" si="2"/>
        <v>34220.550000000003</v>
      </c>
      <c r="AJ58" s="26">
        <f t="shared" si="3"/>
        <v>517085.77999999997</v>
      </c>
      <c r="AK58" s="17">
        <f t="shared" si="4"/>
        <v>141762.93</v>
      </c>
      <c r="AL58" s="19">
        <f t="shared" si="5"/>
        <v>139686.68</v>
      </c>
      <c r="AM58" s="32">
        <f t="shared" si="6"/>
        <v>2076.25</v>
      </c>
    </row>
    <row r="59" spans="1:39" x14ac:dyDescent="0.2">
      <c r="A59" t="s">
        <v>551</v>
      </c>
      <c r="B59" t="s">
        <v>552</v>
      </c>
      <c r="C59" s="95">
        <v>1385</v>
      </c>
      <c r="D59" s="74" t="s">
        <v>1324</v>
      </c>
      <c r="E59" s="287" t="s">
        <v>2262</v>
      </c>
      <c r="F59" s="288">
        <v>69721.509999999995</v>
      </c>
      <c r="G59" s="288">
        <v>13584.86</v>
      </c>
      <c r="H59" s="288">
        <v>16641.14</v>
      </c>
      <c r="I59" s="62">
        <v>279287.28000000003</v>
      </c>
      <c r="J59" s="62">
        <v>36334.42</v>
      </c>
      <c r="K59" s="62"/>
      <c r="L59" s="62"/>
      <c r="N59" s="289">
        <v>37040</v>
      </c>
      <c r="Q59" s="289"/>
      <c r="R59" s="62"/>
      <c r="S59" s="62"/>
      <c r="T59" s="62">
        <v>-32897.97</v>
      </c>
      <c r="U59" s="62">
        <v>1787234.17</v>
      </c>
      <c r="V59" s="52">
        <v>2708.55</v>
      </c>
      <c r="W59" s="52"/>
      <c r="X59" s="52"/>
      <c r="Y59" s="52">
        <v>48993</v>
      </c>
      <c r="Z59" s="52">
        <v>10200</v>
      </c>
      <c r="AA59" s="290">
        <v>66783</v>
      </c>
      <c r="AB59" s="290"/>
      <c r="AC59" s="290"/>
      <c r="AD59" s="290">
        <v>31832.31</v>
      </c>
      <c r="AE59" s="290">
        <v>11122.55</v>
      </c>
      <c r="AF59" s="290"/>
      <c r="AG59" s="290"/>
      <c r="AH59" s="101">
        <f t="shared" si="1"/>
        <v>99947.51</v>
      </c>
      <c r="AI59" s="37">
        <f t="shared" si="2"/>
        <v>37040</v>
      </c>
      <c r="AJ59" s="26">
        <f t="shared" si="3"/>
        <v>62907.509999999995</v>
      </c>
      <c r="AK59" s="17">
        <f t="shared" si="4"/>
        <v>61901.55</v>
      </c>
      <c r="AL59" s="19">
        <f t="shared" si="5"/>
        <v>109737.86</v>
      </c>
      <c r="AM59" s="32">
        <f t="shared" si="6"/>
        <v>-47836.31</v>
      </c>
    </row>
    <row r="60" spans="1:39" x14ac:dyDescent="0.2">
      <c r="A60" t="s">
        <v>551</v>
      </c>
      <c r="B60" t="s">
        <v>552</v>
      </c>
      <c r="C60" s="95">
        <v>2740</v>
      </c>
      <c r="D60" s="74" t="s">
        <v>1325</v>
      </c>
      <c r="E60" s="287" t="s">
        <v>2263</v>
      </c>
      <c r="F60" s="288">
        <v>70814.009999999995</v>
      </c>
      <c r="G60" s="288">
        <v>2884.1</v>
      </c>
      <c r="H60" s="288">
        <v>102391.67999999999</v>
      </c>
      <c r="I60" s="62">
        <v>2198754.9700000002</v>
      </c>
      <c r="J60" s="62">
        <v>26983.45</v>
      </c>
      <c r="K60" s="62"/>
      <c r="L60" s="62"/>
      <c r="N60" s="289">
        <v>30215</v>
      </c>
      <c r="P60" s="289">
        <v>474.87</v>
      </c>
      <c r="Q60" s="289"/>
      <c r="R60" s="62"/>
      <c r="S60" s="62"/>
      <c r="T60" s="62"/>
      <c r="U60" s="62">
        <v>3909726.18</v>
      </c>
      <c r="V60" s="52">
        <v>19493.84</v>
      </c>
      <c r="W60" s="52"/>
      <c r="X60" s="52"/>
      <c r="Y60" s="52">
        <v>101902.5</v>
      </c>
      <c r="Z60" s="52">
        <v>10400</v>
      </c>
      <c r="AA60" s="290">
        <v>119892.5</v>
      </c>
      <c r="AB60" s="290"/>
      <c r="AC60" s="290"/>
      <c r="AD60" s="290">
        <v>31030.12</v>
      </c>
      <c r="AE60" s="290">
        <v>14842.96</v>
      </c>
      <c r="AF60" s="290"/>
      <c r="AG60" s="290"/>
      <c r="AH60" s="101">
        <f t="shared" si="1"/>
        <v>176089.78999999998</v>
      </c>
      <c r="AI60" s="37">
        <f t="shared" si="2"/>
        <v>30689.87</v>
      </c>
      <c r="AJ60" s="26">
        <f t="shared" si="3"/>
        <v>145399.91999999998</v>
      </c>
      <c r="AK60" s="17">
        <f t="shared" si="4"/>
        <v>131796.34</v>
      </c>
      <c r="AL60" s="19">
        <f t="shared" si="5"/>
        <v>165765.57999999999</v>
      </c>
      <c r="AM60" s="32">
        <f t="shared" si="6"/>
        <v>-33969.239999999991</v>
      </c>
    </row>
    <row r="61" spans="1:39" ht="15.75" customHeight="1" x14ac:dyDescent="0.2">
      <c r="A61" t="s">
        <v>551</v>
      </c>
      <c r="B61" t="s">
        <v>552</v>
      </c>
      <c r="C61" s="95">
        <v>4108</v>
      </c>
      <c r="D61" s="74" t="s">
        <v>1326</v>
      </c>
      <c r="E61" s="287" t="s">
        <v>2264</v>
      </c>
      <c r="F61" s="288">
        <v>110680.06</v>
      </c>
      <c r="G61" s="288">
        <v>15544.7</v>
      </c>
      <c r="H61" s="288">
        <v>67550.77</v>
      </c>
      <c r="I61" s="62">
        <v>179165.29</v>
      </c>
      <c r="J61" s="62">
        <v>864076.65</v>
      </c>
      <c r="K61" s="62"/>
      <c r="L61" s="62"/>
      <c r="M61" s="289">
        <v>2000</v>
      </c>
      <c r="N61" s="289">
        <v>16781</v>
      </c>
      <c r="P61" s="289">
        <v>18.690000000000001</v>
      </c>
      <c r="Q61" s="289"/>
      <c r="R61" s="62"/>
      <c r="S61" s="62"/>
      <c r="T61" s="62"/>
      <c r="U61" s="62">
        <v>2469567.41</v>
      </c>
      <c r="V61" s="52">
        <v>28066.62</v>
      </c>
      <c r="W61" s="52"/>
      <c r="X61" s="52">
        <v>463.42</v>
      </c>
      <c r="Y61" s="52">
        <v>98569</v>
      </c>
      <c r="Z61" s="52">
        <v>12700</v>
      </c>
      <c r="AA61" s="290">
        <v>115859</v>
      </c>
      <c r="AB61" s="290"/>
      <c r="AC61" s="290"/>
      <c r="AD61" s="290">
        <v>32923.89</v>
      </c>
      <c r="AE61" s="290">
        <v>17258.13</v>
      </c>
      <c r="AF61" s="290"/>
      <c r="AG61" s="290"/>
      <c r="AH61" s="101">
        <f t="shared" si="1"/>
        <v>193775.53</v>
      </c>
      <c r="AI61" s="37">
        <f t="shared" si="2"/>
        <v>18799.689999999999</v>
      </c>
      <c r="AJ61" s="26">
        <f t="shared" si="3"/>
        <v>174975.84</v>
      </c>
      <c r="AK61" s="17">
        <f t="shared" si="4"/>
        <v>139799.03999999998</v>
      </c>
      <c r="AL61" s="19">
        <f t="shared" si="5"/>
        <v>166041.02000000002</v>
      </c>
      <c r="AM61" s="32">
        <f t="shared" si="6"/>
        <v>-26241.98000000004</v>
      </c>
    </row>
    <row r="62" spans="1:39" x14ac:dyDescent="0.2">
      <c r="A62" t="s">
        <v>551</v>
      </c>
      <c r="B62" t="s">
        <v>552</v>
      </c>
      <c r="C62" s="95">
        <v>2522</v>
      </c>
      <c r="D62" s="74" t="s">
        <v>1327</v>
      </c>
      <c r="E62" s="62" t="s">
        <v>2349</v>
      </c>
      <c r="F62" s="288">
        <v>209542.73</v>
      </c>
      <c r="G62" s="288">
        <v>3594.35</v>
      </c>
      <c r="H62" s="288">
        <v>57770.82</v>
      </c>
      <c r="I62" s="62">
        <v>368231.96</v>
      </c>
      <c r="J62" s="62">
        <v>205218.23</v>
      </c>
      <c r="K62" s="62"/>
      <c r="L62" s="62"/>
      <c r="M62" s="289">
        <v>3000</v>
      </c>
      <c r="N62" s="289">
        <v>23225</v>
      </c>
      <c r="P62" s="289">
        <v>28.04</v>
      </c>
      <c r="Q62" s="289"/>
      <c r="R62" s="62"/>
      <c r="S62" s="62"/>
      <c r="T62" s="62">
        <v>0</v>
      </c>
      <c r="U62" s="62">
        <v>2114448.44</v>
      </c>
      <c r="V62" s="52">
        <v>550</v>
      </c>
      <c r="W62" s="52"/>
      <c r="X62" s="52">
        <v>597.14</v>
      </c>
      <c r="Y62" s="52">
        <v>72979</v>
      </c>
      <c r="Z62" s="52">
        <v>10000</v>
      </c>
      <c r="AA62" s="290">
        <v>82979</v>
      </c>
      <c r="AB62" s="290"/>
      <c r="AC62" s="290"/>
      <c r="AD62" s="290">
        <v>27293.59</v>
      </c>
      <c r="AE62" s="290">
        <v>13567.46</v>
      </c>
      <c r="AF62" s="290"/>
      <c r="AG62" s="290"/>
      <c r="AH62" s="101">
        <f t="shared" si="1"/>
        <v>270907.90000000002</v>
      </c>
      <c r="AI62" s="37">
        <f t="shared" si="2"/>
        <v>26253.040000000001</v>
      </c>
      <c r="AJ62" s="26">
        <f t="shared" si="3"/>
        <v>244654.86000000002</v>
      </c>
      <c r="AK62" s="17">
        <f t="shared" si="4"/>
        <v>84126.14</v>
      </c>
      <c r="AL62" s="19">
        <f t="shared" si="5"/>
        <v>123840.04999999999</v>
      </c>
      <c r="AM62" s="32">
        <f t="shared" si="6"/>
        <v>-39713.909999999989</v>
      </c>
    </row>
    <row r="63" spans="1:39" x14ac:dyDescent="0.2">
      <c r="A63" t="s">
        <v>551</v>
      </c>
      <c r="B63" t="s">
        <v>552</v>
      </c>
      <c r="C63" s="95">
        <v>1433</v>
      </c>
      <c r="D63" s="74" t="s">
        <v>1328</v>
      </c>
      <c r="E63" s="62" t="s">
        <v>2352</v>
      </c>
      <c r="F63" s="288">
        <v>88599.92</v>
      </c>
      <c r="G63" s="288">
        <v>0</v>
      </c>
      <c r="H63" s="288">
        <v>38354.51</v>
      </c>
      <c r="I63" s="62">
        <v>1794330.32</v>
      </c>
      <c r="J63" s="62">
        <v>38296.42</v>
      </c>
      <c r="K63" s="62"/>
      <c r="L63" s="62"/>
      <c r="N63" s="289">
        <v>30515</v>
      </c>
      <c r="P63" s="289">
        <v>136.68</v>
      </c>
      <c r="Q63" s="289"/>
      <c r="R63" s="62"/>
      <c r="S63" s="62"/>
      <c r="T63" s="62"/>
      <c r="U63" s="62">
        <v>2791483.6</v>
      </c>
      <c r="V63" s="52">
        <v>9295.5</v>
      </c>
      <c r="W63" s="52"/>
      <c r="X63" s="52"/>
      <c r="Y63" s="52">
        <v>121589</v>
      </c>
      <c r="Z63" s="52">
        <v>10200</v>
      </c>
      <c r="AA63" s="290">
        <v>139379</v>
      </c>
      <c r="AB63" s="290"/>
      <c r="AC63" s="290"/>
      <c r="AD63" s="290">
        <v>24344.13</v>
      </c>
      <c r="AE63" s="290">
        <v>12556.54</v>
      </c>
      <c r="AF63" s="290"/>
      <c r="AG63" s="290"/>
      <c r="AH63" s="101">
        <f t="shared" si="1"/>
        <v>126954.43</v>
      </c>
      <c r="AI63" s="37">
        <f t="shared" si="2"/>
        <v>30651.68</v>
      </c>
      <c r="AJ63" s="26">
        <f t="shared" si="3"/>
        <v>96302.75</v>
      </c>
      <c r="AK63" s="17">
        <f t="shared" si="4"/>
        <v>141084.5</v>
      </c>
      <c r="AL63" s="19">
        <f t="shared" si="5"/>
        <v>176279.67</v>
      </c>
      <c r="AM63" s="32">
        <f t="shared" si="6"/>
        <v>-35195.170000000013</v>
      </c>
    </row>
    <row r="64" spans="1:39" x14ac:dyDescent="0.2">
      <c r="A64" t="s">
        <v>555</v>
      </c>
      <c r="B64" t="s">
        <v>556</v>
      </c>
      <c r="C64" s="95">
        <v>4846</v>
      </c>
      <c r="D64" s="74" t="s">
        <v>1329</v>
      </c>
      <c r="E64" s="287" t="s">
        <v>2265</v>
      </c>
      <c r="F64" s="288">
        <v>403812.85</v>
      </c>
      <c r="G64" s="288">
        <v>0</v>
      </c>
      <c r="H64" s="288">
        <v>35566.379999999997</v>
      </c>
      <c r="I64" s="62">
        <v>839661.46</v>
      </c>
      <c r="J64" s="62">
        <v>180821.11</v>
      </c>
      <c r="K64" s="62"/>
      <c r="L64" s="62"/>
      <c r="N64" s="289">
        <v>6150</v>
      </c>
      <c r="O64" s="289">
        <v>0</v>
      </c>
      <c r="P64" s="289">
        <v>0</v>
      </c>
      <c r="Q64" s="289"/>
      <c r="R64" s="62"/>
      <c r="S64" s="62"/>
      <c r="T64" s="62">
        <v>67898.240000000005</v>
      </c>
      <c r="U64" s="62">
        <v>1529202.14</v>
      </c>
      <c r="V64" s="52">
        <v>12463.35</v>
      </c>
      <c r="W64" s="52">
        <v>0</v>
      </c>
      <c r="X64" s="52"/>
      <c r="Y64" s="52">
        <v>122923.3</v>
      </c>
      <c r="Z64" s="52"/>
      <c r="AA64" s="290">
        <v>148383.29999999999</v>
      </c>
      <c r="AB64" s="290"/>
      <c r="AC64" s="290"/>
      <c r="AD64" s="290">
        <v>34266</v>
      </c>
      <c r="AE64" s="290">
        <v>21695.91</v>
      </c>
      <c r="AF64" s="290"/>
      <c r="AG64" s="290"/>
      <c r="AH64" s="101">
        <f t="shared" si="1"/>
        <v>439379.23</v>
      </c>
      <c r="AI64" s="37">
        <f t="shared" si="2"/>
        <v>6150</v>
      </c>
      <c r="AJ64" s="26">
        <f t="shared" si="3"/>
        <v>433229.23</v>
      </c>
      <c r="AK64" s="17">
        <f t="shared" si="4"/>
        <v>135386.65</v>
      </c>
      <c r="AL64" s="19">
        <f t="shared" si="5"/>
        <v>204345.21</v>
      </c>
      <c r="AM64" s="32">
        <f t="shared" si="6"/>
        <v>-68958.559999999998</v>
      </c>
    </row>
    <row r="65" spans="1:39" x14ac:dyDescent="0.2">
      <c r="A65" t="s">
        <v>555</v>
      </c>
      <c r="B65" t="s">
        <v>556</v>
      </c>
      <c r="C65" s="95">
        <v>2013</v>
      </c>
      <c r="D65" s="74" t="s">
        <v>1330</v>
      </c>
      <c r="E65" s="62" t="s">
        <v>2266</v>
      </c>
      <c r="F65" s="288">
        <v>429686.92</v>
      </c>
      <c r="G65" s="288">
        <v>0</v>
      </c>
      <c r="H65" s="288">
        <v>72240.639999999999</v>
      </c>
      <c r="I65" s="62">
        <v>25572.53</v>
      </c>
      <c r="J65" s="62">
        <v>280120.7</v>
      </c>
      <c r="K65" s="62"/>
      <c r="L65" s="62"/>
      <c r="N65" s="289">
        <v>6150</v>
      </c>
      <c r="O65" s="289">
        <v>71300</v>
      </c>
      <c r="P65" s="289">
        <v>70.28</v>
      </c>
      <c r="Q65" s="289"/>
      <c r="R65" s="62"/>
      <c r="S65" s="62"/>
      <c r="T65" s="62"/>
      <c r="U65" s="62">
        <v>1188971.67</v>
      </c>
      <c r="V65" s="52">
        <v>44124.26</v>
      </c>
      <c r="W65" s="52"/>
      <c r="X65" s="52"/>
      <c r="Y65" s="52">
        <v>50540</v>
      </c>
      <c r="Z65" s="52"/>
      <c r="AA65" s="290">
        <v>76060</v>
      </c>
      <c r="AB65" s="290"/>
      <c r="AC65" s="290"/>
      <c r="AD65" s="290">
        <v>36574.080000000002</v>
      </c>
      <c r="AE65" s="290">
        <v>19726.34</v>
      </c>
      <c r="AF65" s="290"/>
      <c r="AG65" s="290"/>
      <c r="AH65" s="101">
        <f t="shared" si="1"/>
        <v>501927.56</v>
      </c>
      <c r="AI65" s="37">
        <f t="shared" si="2"/>
        <v>77520.28</v>
      </c>
      <c r="AJ65" s="26">
        <f t="shared" si="3"/>
        <v>424407.28</v>
      </c>
      <c r="AK65" s="17">
        <f t="shared" si="4"/>
        <v>94664.260000000009</v>
      </c>
      <c r="AL65" s="19">
        <f t="shared" si="5"/>
        <v>132360.42000000001</v>
      </c>
      <c r="AM65" s="32">
        <f t="shared" si="6"/>
        <v>-37696.160000000003</v>
      </c>
    </row>
    <row r="66" spans="1:39" x14ac:dyDescent="0.2">
      <c r="A66" t="s">
        <v>555</v>
      </c>
      <c r="B66" t="s">
        <v>556</v>
      </c>
      <c r="C66" s="95">
        <v>1672</v>
      </c>
      <c r="D66" s="74" t="s">
        <v>1331</v>
      </c>
      <c r="E66" s="62" t="s">
        <v>2267</v>
      </c>
      <c r="F66" s="288">
        <v>517987.8</v>
      </c>
      <c r="G66" s="288">
        <v>0</v>
      </c>
      <c r="H66" s="288">
        <v>47708.29</v>
      </c>
      <c r="I66" s="62">
        <v>659508.91</v>
      </c>
      <c r="J66" s="62">
        <v>312971.55</v>
      </c>
      <c r="K66" s="62"/>
      <c r="L66" s="62"/>
      <c r="N66" s="289">
        <v>5932</v>
      </c>
      <c r="P66" s="289">
        <v>0</v>
      </c>
      <c r="Q66" s="289"/>
      <c r="R66" s="62"/>
      <c r="S66" s="62"/>
      <c r="T66" s="62">
        <v>54604.11</v>
      </c>
      <c r="U66" s="62">
        <v>2121250.9300000002</v>
      </c>
      <c r="V66" s="52">
        <v>19084.89</v>
      </c>
      <c r="W66" s="52"/>
      <c r="X66" s="52"/>
      <c r="Y66" s="52">
        <v>80150</v>
      </c>
      <c r="Z66" s="52">
        <v>3500</v>
      </c>
      <c r="AA66" s="290">
        <v>113040</v>
      </c>
      <c r="AB66" s="290"/>
      <c r="AC66" s="290"/>
      <c r="AD66" s="290">
        <v>36914.74</v>
      </c>
      <c r="AE66" s="290">
        <v>21989.8</v>
      </c>
      <c r="AF66" s="290"/>
      <c r="AG66" s="290"/>
      <c r="AH66" s="101">
        <f t="shared" si="1"/>
        <v>565696.09</v>
      </c>
      <c r="AI66" s="37">
        <f t="shared" si="2"/>
        <v>5932</v>
      </c>
      <c r="AJ66" s="26">
        <f t="shared" si="3"/>
        <v>559764.09</v>
      </c>
      <c r="AK66" s="17">
        <f t="shared" si="4"/>
        <v>102734.89</v>
      </c>
      <c r="AL66" s="19">
        <f t="shared" si="5"/>
        <v>171944.53999999998</v>
      </c>
      <c r="AM66" s="32">
        <f t="shared" si="6"/>
        <v>-69209.64999999998</v>
      </c>
    </row>
    <row r="67" spans="1:39" x14ac:dyDescent="0.2">
      <c r="A67" t="s">
        <v>555</v>
      </c>
      <c r="B67" t="s">
        <v>556</v>
      </c>
      <c r="C67" s="95">
        <v>4546</v>
      </c>
      <c r="D67" s="74" t="s">
        <v>1332</v>
      </c>
      <c r="E67" s="62" t="s">
        <v>2268</v>
      </c>
      <c r="F67" s="288">
        <v>109965.58</v>
      </c>
      <c r="G67" s="288">
        <v>0</v>
      </c>
      <c r="H67" s="288">
        <v>223124.53</v>
      </c>
      <c r="I67" s="62">
        <v>26900.3</v>
      </c>
      <c r="J67" s="62">
        <v>-31624.77</v>
      </c>
      <c r="K67" s="62"/>
      <c r="L67" s="62"/>
      <c r="M67" s="289">
        <v>60430</v>
      </c>
      <c r="N67" s="289">
        <v>22620</v>
      </c>
      <c r="P67" s="289">
        <v>0</v>
      </c>
      <c r="Q67" s="289"/>
      <c r="R67" s="62"/>
      <c r="S67" s="62"/>
      <c r="T67" s="62">
        <v>49995.29</v>
      </c>
      <c r="U67" s="62">
        <v>1374864.38</v>
      </c>
      <c r="V67" s="52">
        <v>13900</v>
      </c>
      <c r="W67" s="52"/>
      <c r="X67" s="52">
        <v>545.73</v>
      </c>
      <c r="Y67" s="52">
        <v>134942.29999999999</v>
      </c>
      <c r="Z67" s="52">
        <v>0</v>
      </c>
      <c r="AA67" s="290">
        <v>178202.3</v>
      </c>
      <c r="AB67" s="290">
        <v>9270</v>
      </c>
      <c r="AC67" s="290"/>
      <c r="AD67" s="290">
        <v>47222.5</v>
      </c>
      <c r="AE67" s="290">
        <v>9418.11</v>
      </c>
      <c r="AF67" s="290"/>
      <c r="AG67" s="290"/>
      <c r="AH67" s="101">
        <f t="shared" si="1"/>
        <v>333090.11</v>
      </c>
      <c r="AI67" s="37">
        <f t="shared" si="2"/>
        <v>83050</v>
      </c>
      <c r="AJ67" s="26">
        <f t="shared" si="3"/>
        <v>250040.11</v>
      </c>
      <c r="AK67" s="17">
        <f t="shared" si="4"/>
        <v>149388.03</v>
      </c>
      <c r="AL67" s="19">
        <f t="shared" si="5"/>
        <v>244112.90999999997</v>
      </c>
      <c r="AM67" s="32">
        <f t="shared" si="6"/>
        <v>-94724.879999999976</v>
      </c>
    </row>
    <row r="68" spans="1:39" x14ac:dyDescent="0.2">
      <c r="A68" t="s">
        <v>555</v>
      </c>
      <c r="B68" t="s">
        <v>556</v>
      </c>
      <c r="C68" s="95">
        <v>3867</v>
      </c>
      <c r="D68" s="74" t="s">
        <v>1333</v>
      </c>
      <c r="E68" s="62" t="s">
        <v>2269</v>
      </c>
      <c r="F68" s="288">
        <v>629354.81999999995</v>
      </c>
      <c r="G68" s="288">
        <v>0</v>
      </c>
      <c r="H68" s="288">
        <v>37189.18</v>
      </c>
      <c r="I68" s="62">
        <v>58963.44</v>
      </c>
      <c r="J68" s="62">
        <v>1378679.79</v>
      </c>
      <c r="K68" s="62"/>
      <c r="L68" s="62"/>
      <c r="N68" s="289">
        <v>13935.51</v>
      </c>
      <c r="O68" s="289">
        <v>314500</v>
      </c>
      <c r="Q68" s="289"/>
      <c r="R68" s="62"/>
      <c r="S68" s="62"/>
      <c r="T68" s="62">
        <v>48481.65</v>
      </c>
      <c r="U68" s="62">
        <v>2680574.06</v>
      </c>
      <c r="V68" s="52">
        <v>24338.080000000002</v>
      </c>
      <c r="W68" s="52"/>
      <c r="X68" s="52"/>
      <c r="Y68" s="52">
        <v>235708</v>
      </c>
      <c r="Z68" s="52">
        <v>4500</v>
      </c>
      <c r="AA68" s="290">
        <v>266668</v>
      </c>
      <c r="AB68" s="290"/>
      <c r="AC68" s="290"/>
      <c r="AD68" s="290">
        <v>34980.54</v>
      </c>
      <c r="AE68" s="290">
        <v>34345.089999999997</v>
      </c>
      <c r="AF68" s="290"/>
      <c r="AG68" s="290"/>
      <c r="AH68" s="101">
        <f t="shared" si="1"/>
        <v>666544</v>
      </c>
      <c r="AI68" s="37">
        <f t="shared" si="2"/>
        <v>328435.51</v>
      </c>
      <c r="AJ68" s="26">
        <f t="shared" si="3"/>
        <v>338108.49</v>
      </c>
      <c r="AK68" s="17">
        <f t="shared" si="4"/>
        <v>264546.08</v>
      </c>
      <c r="AL68" s="19">
        <f t="shared" si="5"/>
        <v>335993.63</v>
      </c>
      <c r="AM68" s="32">
        <f t="shared" si="6"/>
        <v>-71447.549999999988</v>
      </c>
    </row>
    <row r="69" spans="1:39" x14ac:dyDescent="0.2">
      <c r="A69" t="s">
        <v>555</v>
      </c>
      <c r="B69" t="s">
        <v>556</v>
      </c>
      <c r="C69" s="95">
        <v>2282</v>
      </c>
      <c r="D69" s="74" t="s">
        <v>1334</v>
      </c>
      <c r="E69" s="62" t="s">
        <v>2270</v>
      </c>
      <c r="F69" s="288">
        <v>705171.96</v>
      </c>
      <c r="G69" s="288">
        <v>5000</v>
      </c>
      <c r="H69" s="288">
        <v>156694.29999999999</v>
      </c>
      <c r="I69" s="62">
        <v>162503.46</v>
      </c>
      <c r="J69" s="62">
        <v>55563.05</v>
      </c>
      <c r="K69" s="62"/>
      <c r="L69" s="62"/>
      <c r="N69" s="289">
        <v>15650</v>
      </c>
      <c r="O69" s="289">
        <v>105000</v>
      </c>
      <c r="P69" s="289">
        <v>2440.48</v>
      </c>
      <c r="Q69" s="289"/>
      <c r="R69" s="62">
        <v>5000</v>
      </c>
      <c r="S69" s="62"/>
      <c r="T69" s="62"/>
      <c r="U69" s="62">
        <v>2191965</v>
      </c>
      <c r="V69" s="52">
        <v>57363.44</v>
      </c>
      <c r="W69" s="52">
        <v>0</v>
      </c>
      <c r="X69" s="52"/>
      <c r="Y69" s="52">
        <v>85160</v>
      </c>
      <c r="Z69" s="52"/>
      <c r="AA69" s="290">
        <v>118380</v>
      </c>
      <c r="AB69" s="290"/>
      <c r="AC69" s="290"/>
      <c r="AD69" s="290">
        <v>28819.54</v>
      </c>
      <c r="AE69" s="290">
        <v>11523.75</v>
      </c>
      <c r="AF69" s="290"/>
      <c r="AG69" s="290"/>
      <c r="AH69" s="101">
        <f t="shared" ref="AH69:AH132" si="7">SUM(F69:H69)</f>
        <v>866866.26</v>
      </c>
      <c r="AI69" s="37">
        <f t="shared" ref="AI69:AI132" si="8">SUM(M69:Q69)</f>
        <v>123090.48</v>
      </c>
      <c r="AJ69" s="26">
        <f t="shared" ref="AJ69:AJ132" si="9">AH69-AI69</f>
        <v>743775.78</v>
      </c>
      <c r="AK69" s="17">
        <f t="shared" ref="AK69:AK132" si="10">SUM(V69:Z69)</f>
        <v>142523.44</v>
      </c>
      <c r="AL69" s="19">
        <f t="shared" ref="AL69:AL132" si="11">SUM(AA69:AG69)</f>
        <v>158723.29</v>
      </c>
      <c r="AM69" s="32">
        <f t="shared" ref="AM69:AM132" si="12">AK69-AL69</f>
        <v>-16199.850000000006</v>
      </c>
    </row>
    <row r="70" spans="1:39" x14ac:dyDescent="0.2">
      <c r="A70" t="s">
        <v>555</v>
      </c>
      <c r="B70" t="s">
        <v>556</v>
      </c>
      <c r="C70" s="95">
        <v>2718</v>
      </c>
      <c r="D70" s="74" t="s">
        <v>1335</v>
      </c>
      <c r="E70" s="62" t="s">
        <v>2271</v>
      </c>
      <c r="F70" s="288">
        <v>472735.49</v>
      </c>
      <c r="G70" s="288">
        <v>0</v>
      </c>
      <c r="H70" s="288">
        <v>41653.96</v>
      </c>
      <c r="I70" s="62">
        <v>37983.839999999997</v>
      </c>
      <c r="J70" s="62">
        <v>260173.74</v>
      </c>
      <c r="K70" s="62"/>
      <c r="L70" s="62"/>
      <c r="N70" s="289">
        <v>6150</v>
      </c>
      <c r="P70" s="289">
        <v>414</v>
      </c>
      <c r="Q70" s="289"/>
      <c r="R70" s="62"/>
      <c r="S70" s="62"/>
      <c r="T70" s="62">
        <v>49633.21</v>
      </c>
      <c r="U70" s="62">
        <v>1302561.3500000001</v>
      </c>
      <c r="V70" s="52">
        <v>24203.9</v>
      </c>
      <c r="W70" s="52"/>
      <c r="X70" s="52">
        <v>1137.92</v>
      </c>
      <c r="Y70" s="52">
        <v>101772</v>
      </c>
      <c r="Z70" s="52"/>
      <c r="AA70" s="290">
        <v>128322</v>
      </c>
      <c r="AB70" s="290"/>
      <c r="AC70" s="290"/>
      <c r="AD70" s="290">
        <v>39794.949999999997</v>
      </c>
      <c r="AE70" s="290">
        <v>13659.93</v>
      </c>
      <c r="AF70" s="290"/>
      <c r="AG70" s="290"/>
      <c r="AH70" s="101">
        <f t="shared" si="7"/>
        <v>514389.45</v>
      </c>
      <c r="AI70" s="37">
        <f t="shared" si="8"/>
        <v>6564</v>
      </c>
      <c r="AJ70" s="26">
        <f t="shared" si="9"/>
        <v>507825.45</v>
      </c>
      <c r="AK70" s="17">
        <f t="shared" si="10"/>
        <v>127113.82</v>
      </c>
      <c r="AL70" s="19">
        <f t="shared" si="11"/>
        <v>181776.88</v>
      </c>
      <c r="AM70" s="32">
        <f t="shared" si="12"/>
        <v>-54663.06</v>
      </c>
    </row>
    <row r="71" spans="1:39" x14ac:dyDescent="0.2">
      <c r="A71" t="s">
        <v>555</v>
      </c>
      <c r="B71" t="s">
        <v>556</v>
      </c>
      <c r="C71" s="95">
        <v>4883</v>
      </c>
      <c r="D71" s="74" t="s">
        <v>1336</v>
      </c>
      <c r="E71" s="62" t="s">
        <v>2272</v>
      </c>
      <c r="F71" s="288">
        <v>388935.51</v>
      </c>
      <c r="G71" s="288">
        <v>0</v>
      </c>
      <c r="H71" s="288">
        <v>70211.240000000005</v>
      </c>
      <c r="I71" s="62">
        <v>445174.94</v>
      </c>
      <c r="J71" s="62">
        <v>101516.87</v>
      </c>
      <c r="K71" s="62"/>
      <c r="L71" s="62"/>
      <c r="N71" s="289">
        <v>6150</v>
      </c>
      <c r="O71" s="289">
        <v>55450</v>
      </c>
      <c r="Q71" s="289"/>
      <c r="R71" s="62"/>
      <c r="S71" s="62"/>
      <c r="T71" s="62">
        <v>55587.33</v>
      </c>
      <c r="U71" s="62">
        <v>1726865.73</v>
      </c>
      <c r="V71" s="52">
        <v>35038.660000000003</v>
      </c>
      <c r="W71" s="52"/>
      <c r="X71" s="52"/>
      <c r="Y71" s="52">
        <v>104514.5</v>
      </c>
      <c r="Z71" s="52">
        <v>15100</v>
      </c>
      <c r="AA71" s="290">
        <v>150754.5</v>
      </c>
      <c r="AB71" s="290"/>
      <c r="AC71" s="290"/>
      <c r="AD71" s="290">
        <v>54665.47</v>
      </c>
      <c r="AE71" s="290">
        <v>11761.67</v>
      </c>
      <c r="AF71" s="290"/>
      <c r="AG71" s="290"/>
      <c r="AH71" s="101">
        <f t="shared" si="7"/>
        <v>459146.75</v>
      </c>
      <c r="AI71" s="37">
        <f t="shared" si="8"/>
        <v>61600</v>
      </c>
      <c r="AJ71" s="26">
        <f t="shared" si="9"/>
        <v>397546.75</v>
      </c>
      <c r="AK71" s="17">
        <f t="shared" si="10"/>
        <v>154653.16</v>
      </c>
      <c r="AL71" s="19">
        <f t="shared" si="11"/>
        <v>217181.64</v>
      </c>
      <c r="AM71" s="32">
        <f t="shared" si="12"/>
        <v>-62528.48000000001</v>
      </c>
    </row>
    <row r="72" spans="1:39" x14ac:dyDescent="0.2">
      <c r="A72" t="s">
        <v>555</v>
      </c>
      <c r="B72" t="s">
        <v>556</v>
      </c>
      <c r="C72" s="95">
        <v>4275</v>
      </c>
      <c r="D72" s="74" t="s">
        <v>1337</v>
      </c>
      <c r="E72" s="62" t="s">
        <v>2273</v>
      </c>
      <c r="F72" s="288">
        <v>340955.67</v>
      </c>
      <c r="G72" s="288">
        <v>0</v>
      </c>
      <c r="H72" s="288">
        <v>101177.89</v>
      </c>
      <c r="I72" s="62">
        <v>348629.7</v>
      </c>
      <c r="J72" s="62">
        <v>161572.97</v>
      </c>
      <c r="K72" s="62"/>
      <c r="L72" s="62"/>
      <c r="N72" s="289">
        <v>6150</v>
      </c>
      <c r="Q72" s="289"/>
      <c r="R72" s="62"/>
      <c r="S72" s="62"/>
      <c r="T72" s="62">
        <v>61978.239999999998</v>
      </c>
      <c r="U72" s="62">
        <v>1340923.19</v>
      </c>
      <c r="V72" s="52">
        <v>9193.84</v>
      </c>
      <c r="W72" s="52"/>
      <c r="X72" s="52"/>
      <c r="Y72" s="52">
        <v>113359</v>
      </c>
      <c r="Z72" s="52"/>
      <c r="AA72" s="290">
        <v>152389</v>
      </c>
      <c r="AB72" s="290"/>
      <c r="AC72" s="290"/>
      <c r="AD72" s="290">
        <v>33174.879999999997</v>
      </c>
      <c r="AE72" s="290">
        <v>11384.7</v>
      </c>
      <c r="AF72" s="290"/>
      <c r="AG72" s="290"/>
      <c r="AH72" s="101">
        <f t="shared" si="7"/>
        <v>442133.56</v>
      </c>
      <c r="AI72" s="37">
        <f t="shared" si="8"/>
        <v>6150</v>
      </c>
      <c r="AJ72" s="26">
        <f t="shared" si="9"/>
        <v>435983.56</v>
      </c>
      <c r="AK72" s="17">
        <f t="shared" si="10"/>
        <v>122552.84</v>
      </c>
      <c r="AL72" s="19">
        <f t="shared" si="11"/>
        <v>196948.58000000002</v>
      </c>
      <c r="AM72" s="32">
        <f t="shared" si="12"/>
        <v>-74395.74000000002</v>
      </c>
    </row>
    <row r="73" spans="1:39" x14ac:dyDescent="0.2">
      <c r="A73" t="s">
        <v>555</v>
      </c>
      <c r="B73" t="s">
        <v>556</v>
      </c>
      <c r="C73" s="95">
        <v>3121</v>
      </c>
      <c r="D73" s="74" t="s">
        <v>1338</v>
      </c>
      <c r="E73" s="62" t="s">
        <v>2274</v>
      </c>
      <c r="F73" s="288">
        <v>403812.85</v>
      </c>
      <c r="G73" s="288">
        <v>0</v>
      </c>
      <c r="H73" s="288">
        <v>35566.379999999997</v>
      </c>
      <c r="I73" s="62">
        <v>839661.46</v>
      </c>
      <c r="J73" s="62">
        <v>180821.11</v>
      </c>
      <c r="K73" s="62"/>
      <c r="L73" s="62"/>
      <c r="N73" s="289">
        <v>6150</v>
      </c>
      <c r="Q73" s="289"/>
      <c r="R73" s="62"/>
      <c r="S73" s="62"/>
      <c r="T73" s="62">
        <v>67898.240000000005</v>
      </c>
      <c r="U73" s="62">
        <v>1529202.14</v>
      </c>
      <c r="V73" s="52">
        <v>12463.35</v>
      </c>
      <c r="W73" s="52">
        <v>0</v>
      </c>
      <c r="X73" s="52"/>
      <c r="Y73" s="52">
        <v>122923.3</v>
      </c>
      <c r="Z73" s="52"/>
      <c r="AA73" s="290">
        <v>148383.29999999999</v>
      </c>
      <c r="AB73" s="290"/>
      <c r="AC73" s="290"/>
      <c r="AD73" s="290">
        <v>34266</v>
      </c>
      <c r="AE73" s="290">
        <v>21695.91</v>
      </c>
      <c r="AF73" s="290"/>
      <c r="AG73" s="290"/>
      <c r="AH73" s="101">
        <f t="shared" si="7"/>
        <v>439379.23</v>
      </c>
      <c r="AI73" s="37">
        <f t="shared" si="8"/>
        <v>6150</v>
      </c>
      <c r="AJ73" s="26">
        <f t="shared" si="9"/>
        <v>433229.23</v>
      </c>
      <c r="AK73" s="17">
        <f t="shared" si="10"/>
        <v>135386.65</v>
      </c>
      <c r="AL73" s="19">
        <f t="shared" si="11"/>
        <v>204345.21</v>
      </c>
      <c r="AM73" s="32">
        <f t="shared" si="12"/>
        <v>-68958.559999999998</v>
      </c>
    </row>
    <row r="74" spans="1:39" x14ac:dyDescent="0.2">
      <c r="A74" t="s">
        <v>555</v>
      </c>
      <c r="B74" t="s">
        <v>556</v>
      </c>
      <c r="C74" s="95">
        <v>1601</v>
      </c>
      <c r="D74" s="74" t="s">
        <v>1339</v>
      </c>
      <c r="E74" s="62" t="s">
        <v>2275</v>
      </c>
      <c r="F74" s="288">
        <v>598547.19999999995</v>
      </c>
      <c r="G74" s="288">
        <v>0</v>
      </c>
      <c r="H74" s="288">
        <v>46983.4</v>
      </c>
      <c r="I74" s="62">
        <v>2115198.89</v>
      </c>
      <c r="J74" s="62">
        <v>302180.24</v>
      </c>
      <c r="K74" s="62"/>
      <c r="L74" s="62"/>
      <c r="N74" s="289">
        <v>6300</v>
      </c>
      <c r="O74" s="289">
        <v>33400</v>
      </c>
      <c r="Q74" s="289"/>
      <c r="R74" s="62"/>
      <c r="S74" s="62"/>
      <c r="T74" s="62">
        <v>1141692.69</v>
      </c>
      <c r="U74" s="62">
        <v>464694.52</v>
      </c>
      <c r="V74" s="52">
        <v>99240.14</v>
      </c>
      <c r="W74" s="52"/>
      <c r="X74" s="52"/>
      <c r="Y74" s="52">
        <v>92108</v>
      </c>
      <c r="Z74" s="52"/>
      <c r="AA74" s="290">
        <v>115238</v>
      </c>
      <c r="AB74" s="290"/>
      <c r="AC74" s="290"/>
      <c r="AD74" s="290">
        <v>31478.400000000001</v>
      </c>
      <c r="AE74" s="290">
        <v>19210.919999999998</v>
      </c>
      <c r="AF74" s="290"/>
      <c r="AG74" s="290"/>
      <c r="AH74" s="101">
        <f t="shared" si="7"/>
        <v>645530.6</v>
      </c>
      <c r="AI74" s="37">
        <f t="shared" si="8"/>
        <v>39700</v>
      </c>
      <c r="AJ74" s="26">
        <f t="shared" si="9"/>
        <v>605830.6</v>
      </c>
      <c r="AK74" s="17">
        <f t="shared" si="10"/>
        <v>191348.14</v>
      </c>
      <c r="AL74" s="19">
        <f t="shared" si="11"/>
        <v>165927.32</v>
      </c>
      <c r="AM74" s="32">
        <f t="shared" si="12"/>
        <v>25420.820000000007</v>
      </c>
    </row>
    <row r="75" spans="1:39" x14ac:dyDescent="0.2">
      <c r="A75" t="s">
        <v>555</v>
      </c>
      <c r="B75" t="s">
        <v>556</v>
      </c>
      <c r="C75" s="95">
        <v>4298</v>
      </c>
      <c r="D75" s="74" t="s">
        <v>1340</v>
      </c>
      <c r="E75" s="62" t="s">
        <v>2276</v>
      </c>
      <c r="F75" s="288">
        <v>368191.63</v>
      </c>
      <c r="G75" s="288">
        <v>0</v>
      </c>
      <c r="H75" s="288">
        <v>74270.45</v>
      </c>
      <c r="I75" s="62">
        <v>1277399.1000000001</v>
      </c>
      <c r="J75" s="62">
        <v>159101.96</v>
      </c>
      <c r="K75" s="62"/>
      <c r="L75" s="62"/>
      <c r="N75" s="289">
        <v>6150</v>
      </c>
      <c r="O75" s="289">
        <v>90000</v>
      </c>
      <c r="Q75" s="289"/>
      <c r="R75" s="62"/>
      <c r="S75" s="62"/>
      <c r="T75" s="62">
        <v>61978.239999999998</v>
      </c>
      <c r="U75" s="62">
        <v>961521.58</v>
      </c>
      <c r="V75" s="52">
        <v>14322.84</v>
      </c>
      <c r="W75" s="52">
        <v>5000</v>
      </c>
      <c r="X75" s="52">
        <v>873.65</v>
      </c>
      <c r="Y75" s="52">
        <v>94657.5</v>
      </c>
      <c r="Z75" s="52">
        <v>3500</v>
      </c>
      <c r="AA75" s="290">
        <v>145007.5</v>
      </c>
      <c r="AB75" s="290"/>
      <c r="AC75" s="290"/>
      <c r="AD75" s="290">
        <v>17777.61</v>
      </c>
      <c r="AE75" s="290">
        <v>20222.18</v>
      </c>
      <c r="AF75" s="290"/>
      <c r="AG75" s="290"/>
      <c r="AH75" s="101">
        <f t="shared" si="7"/>
        <v>442462.08</v>
      </c>
      <c r="AI75" s="37">
        <f t="shared" si="8"/>
        <v>96150</v>
      </c>
      <c r="AJ75" s="26">
        <f t="shared" si="9"/>
        <v>346312.08</v>
      </c>
      <c r="AK75" s="17">
        <f t="shared" si="10"/>
        <v>118353.99</v>
      </c>
      <c r="AL75" s="19">
        <f t="shared" si="11"/>
        <v>183007.28999999998</v>
      </c>
      <c r="AM75" s="32">
        <f t="shared" si="12"/>
        <v>-64653.299999999974</v>
      </c>
    </row>
    <row r="76" spans="1:39" x14ac:dyDescent="0.2">
      <c r="A76" t="s">
        <v>555</v>
      </c>
      <c r="B76" t="s">
        <v>556</v>
      </c>
      <c r="C76" s="95">
        <v>4211</v>
      </c>
      <c r="D76" s="74" t="s">
        <v>1341</v>
      </c>
      <c r="E76" s="62" t="s">
        <v>2277</v>
      </c>
      <c r="F76" s="288">
        <v>550915.31000000006</v>
      </c>
      <c r="G76" s="288">
        <v>0</v>
      </c>
      <c r="H76" s="288">
        <v>122609.05</v>
      </c>
      <c r="I76" s="62">
        <v>1563031.5</v>
      </c>
      <c r="J76" s="62">
        <v>307012.71999999997</v>
      </c>
      <c r="K76" s="62"/>
      <c r="L76" s="62"/>
      <c r="M76" s="289">
        <v>0</v>
      </c>
      <c r="N76" s="289">
        <v>6150</v>
      </c>
      <c r="O76" s="289">
        <v>84000</v>
      </c>
      <c r="P76" s="289">
        <v>0</v>
      </c>
      <c r="Q76" s="289"/>
      <c r="R76" s="62"/>
      <c r="S76" s="62"/>
      <c r="T76" s="62">
        <v>166899.49</v>
      </c>
      <c r="U76" s="62">
        <v>2317512.06</v>
      </c>
      <c r="V76" s="52">
        <v>23653.14</v>
      </c>
      <c r="W76" s="52">
        <v>46850</v>
      </c>
      <c r="X76" s="52"/>
      <c r="Y76" s="52">
        <v>74200.3</v>
      </c>
      <c r="Z76" s="52">
        <v>1500</v>
      </c>
      <c r="AA76" s="290">
        <v>110590.3</v>
      </c>
      <c r="AB76" s="290"/>
      <c r="AC76" s="290"/>
      <c r="AD76" s="290">
        <v>41128.019999999997</v>
      </c>
      <c r="AE76" s="290">
        <v>13076.45</v>
      </c>
      <c r="AF76" s="290"/>
      <c r="AG76" s="290"/>
      <c r="AH76" s="101">
        <f t="shared" si="7"/>
        <v>673524.3600000001</v>
      </c>
      <c r="AI76" s="37">
        <f t="shared" si="8"/>
        <v>90150</v>
      </c>
      <c r="AJ76" s="26">
        <f t="shared" si="9"/>
        <v>583374.3600000001</v>
      </c>
      <c r="AK76" s="17">
        <f t="shared" si="10"/>
        <v>146203.44</v>
      </c>
      <c r="AL76" s="19">
        <f t="shared" si="11"/>
        <v>164794.77000000002</v>
      </c>
      <c r="AM76" s="32">
        <f t="shared" si="12"/>
        <v>-18591.330000000016</v>
      </c>
    </row>
    <row r="77" spans="1:39" x14ac:dyDescent="0.2">
      <c r="A77" t="s">
        <v>555</v>
      </c>
      <c r="B77" t="s">
        <v>556</v>
      </c>
      <c r="C77" s="95">
        <v>3166</v>
      </c>
      <c r="D77" s="74" t="s">
        <v>1342</v>
      </c>
      <c r="E77" s="62" t="s">
        <v>2278</v>
      </c>
      <c r="F77" s="288">
        <v>408067.79</v>
      </c>
      <c r="G77" s="288">
        <v>0</v>
      </c>
      <c r="H77" s="288">
        <v>44724.93</v>
      </c>
      <c r="I77" s="62">
        <v>567250.34</v>
      </c>
      <c r="J77" s="62">
        <v>245580.03</v>
      </c>
      <c r="K77" s="62"/>
      <c r="L77" s="62"/>
      <c r="N77" s="289">
        <v>9707.33</v>
      </c>
      <c r="O77" s="289">
        <v>310860</v>
      </c>
      <c r="P77" s="289">
        <v>166000</v>
      </c>
      <c r="Q77" s="289"/>
      <c r="R77" s="62"/>
      <c r="S77" s="62"/>
      <c r="T77" s="62">
        <v>61978.239999999998</v>
      </c>
      <c r="U77" s="62">
        <v>2233839.69</v>
      </c>
      <c r="V77" s="52">
        <v>37599.4</v>
      </c>
      <c r="W77" s="52"/>
      <c r="X77" s="52"/>
      <c r="Y77" s="52">
        <v>82251</v>
      </c>
      <c r="Z77" s="52">
        <v>3000</v>
      </c>
      <c r="AA77" s="290">
        <v>127391</v>
      </c>
      <c r="AB77" s="290"/>
      <c r="AC77" s="290"/>
      <c r="AD77" s="290">
        <v>49528.92</v>
      </c>
      <c r="AE77" s="290">
        <v>12850.33</v>
      </c>
      <c r="AF77" s="290"/>
      <c r="AG77" s="290"/>
      <c r="AH77" s="101">
        <f t="shared" si="7"/>
        <v>452792.72</v>
      </c>
      <c r="AI77" s="37">
        <f t="shared" si="8"/>
        <v>486567.33</v>
      </c>
      <c r="AJ77" s="26">
        <f t="shared" si="9"/>
        <v>-33774.610000000044</v>
      </c>
      <c r="AK77" s="17">
        <f t="shared" si="10"/>
        <v>122850.4</v>
      </c>
      <c r="AL77" s="19">
        <f t="shared" si="11"/>
        <v>189770.24999999997</v>
      </c>
      <c r="AM77" s="32">
        <f t="shared" si="12"/>
        <v>-66919.849999999977</v>
      </c>
    </row>
    <row r="78" spans="1:39" x14ac:dyDescent="0.2">
      <c r="A78" t="s">
        <v>555</v>
      </c>
      <c r="B78" t="s">
        <v>556</v>
      </c>
      <c r="C78" s="95">
        <v>2186</v>
      </c>
      <c r="D78" s="74" t="s">
        <v>1343</v>
      </c>
      <c r="E78" s="62" t="s">
        <v>2350</v>
      </c>
      <c r="F78" s="288">
        <v>551279.26</v>
      </c>
      <c r="G78" s="288">
        <v>0</v>
      </c>
      <c r="H78" s="288">
        <v>129600.23</v>
      </c>
      <c r="I78" s="62">
        <v>345675.56</v>
      </c>
      <c r="J78" s="62">
        <v>527593.06000000006</v>
      </c>
      <c r="K78" s="62"/>
      <c r="L78" s="62"/>
      <c r="P78" s="289">
        <v>1532.73</v>
      </c>
      <c r="Q78" s="289"/>
      <c r="R78" s="62"/>
      <c r="S78" s="62"/>
      <c r="T78" s="62">
        <v>61978.239999999998</v>
      </c>
      <c r="U78" s="62">
        <v>2560558.21</v>
      </c>
      <c r="V78" s="52">
        <v>2518.58</v>
      </c>
      <c r="W78" s="52"/>
      <c r="X78" s="52"/>
      <c r="Y78" s="52"/>
      <c r="Z78" s="52"/>
      <c r="AA78" s="290">
        <v>25680</v>
      </c>
      <c r="AB78" s="290"/>
      <c r="AC78" s="290"/>
      <c r="AD78" s="290">
        <v>25035.49</v>
      </c>
      <c r="AE78" s="290">
        <v>11115.85</v>
      </c>
      <c r="AF78" s="290"/>
      <c r="AG78" s="290"/>
      <c r="AH78" s="101">
        <f t="shared" si="7"/>
        <v>680879.49</v>
      </c>
      <c r="AI78" s="37">
        <f t="shared" si="8"/>
        <v>1532.73</v>
      </c>
      <c r="AJ78" s="26">
        <f t="shared" si="9"/>
        <v>679346.76</v>
      </c>
      <c r="AK78" s="17">
        <f t="shared" si="10"/>
        <v>2518.58</v>
      </c>
      <c r="AL78" s="19">
        <f t="shared" si="11"/>
        <v>61831.340000000004</v>
      </c>
      <c r="AM78" s="32">
        <f t="shared" si="12"/>
        <v>-59312.76</v>
      </c>
    </row>
    <row r="79" spans="1:39" x14ac:dyDescent="0.2">
      <c r="A79" t="s">
        <v>559</v>
      </c>
      <c r="B79" t="s">
        <v>560</v>
      </c>
      <c r="C79" s="95">
        <v>3311</v>
      </c>
      <c r="D79" s="74" t="s">
        <v>1344</v>
      </c>
      <c r="E79" s="62" t="s">
        <v>2279</v>
      </c>
      <c r="F79" s="288">
        <v>52806.97</v>
      </c>
      <c r="G79" s="288">
        <v>0</v>
      </c>
      <c r="H79" s="288">
        <v>1710.41</v>
      </c>
      <c r="I79" s="62">
        <v>417353.38</v>
      </c>
      <c r="J79" s="62">
        <v>599790.82999999996</v>
      </c>
      <c r="K79" s="62"/>
      <c r="L79" s="62"/>
      <c r="Q79" s="289"/>
      <c r="R79" s="62"/>
      <c r="S79" s="62"/>
      <c r="T79" s="62">
        <v>-53232.18</v>
      </c>
      <c r="U79" s="62">
        <v>1212676.51</v>
      </c>
      <c r="V79" s="52">
        <v>0</v>
      </c>
      <c r="W79" s="52"/>
      <c r="X79" s="52">
        <v>429.54</v>
      </c>
      <c r="Y79" s="52">
        <v>124320</v>
      </c>
      <c r="Z79" s="52"/>
      <c r="AA79" s="290">
        <v>157410</v>
      </c>
      <c r="AB79" s="290"/>
      <c r="AC79" s="290"/>
      <c r="AD79" s="290">
        <v>38435.69</v>
      </c>
      <c r="AE79" s="290">
        <v>14304.59</v>
      </c>
      <c r="AF79" s="290"/>
      <c r="AG79" s="290"/>
      <c r="AH79" s="101">
        <f t="shared" si="7"/>
        <v>54517.380000000005</v>
      </c>
      <c r="AI79" s="37">
        <f t="shared" si="8"/>
        <v>0</v>
      </c>
      <c r="AJ79" s="26">
        <f t="shared" si="9"/>
        <v>54517.380000000005</v>
      </c>
      <c r="AK79" s="17">
        <f t="shared" si="10"/>
        <v>124749.54</v>
      </c>
      <c r="AL79" s="19">
        <f t="shared" si="11"/>
        <v>210150.28</v>
      </c>
      <c r="AM79" s="32">
        <f t="shared" si="12"/>
        <v>-85400.74</v>
      </c>
    </row>
    <row r="80" spans="1:39" x14ac:dyDescent="0.2">
      <c r="A80" t="s">
        <v>559</v>
      </c>
      <c r="B80" t="s">
        <v>560</v>
      </c>
      <c r="C80" s="95">
        <v>2139</v>
      </c>
      <c r="D80" s="74" t="s">
        <v>1345</v>
      </c>
      <c r="E80" s="62" t="s">
        <v>2280</v>
      </c>
      <c r="F80" s="288">
        <v>56160.38</v>
      </c>
      <c r="G80" s="288">
        <v>448.5</v>
      </c>
      <c r="H80" s="288">
        <v>88516.12</v>
      </c>
      <c r="I80" s="62">
        <v>242411.84</v>
      </c>
      <c r="J80" s="62">
        <v>72523.39</v>
      </c>
      <c r="K80" s="62"/>
      <c r="L80" s="62"/>
      <c r="N80" s="289">
        <v>12215</v>
      </c>
      <c r="O80" s="289">
        <v>84300</v>
      </c>
      <c r="Q80" s="289"/>
      <c r="R80" s="62"/>
      <c r="S80" s="62"/>
      <c r="T80" s="62">
        <v>-993564.31</v>
      </c>
      <c r="U80" s="62">
        <v>1431387.54</v>
      </c>
      <c r="V80" s="52">
        <v>941</v>
      </c>
      <c r="W80" s="52"/>
      <c r="X80" s="52"/>
      <c r="Y80" s="52">
        <v>118320</v>
      </c>
      <c r="Z80" s="52"/>
      <c r="AA80" s="290">
        <v>150820</v>
      </c>
      <c r="AB80" s="290"/>
      <c r="AC80" s="290"/>
      <c r="AD80" s="290">
        <v>30955</v>
      </c>
      <c r="AE80" s="290">
        <v>10603</v>
      </c>
      <c r="AF80" s="290"/>
      <c r="AG80" s="290"/>
      <c r="AH80" s="101">
        <f t="shared" si="7"/>
        <v>145125</v>
      </c>
      <c r="AI80" s="37">
        <f t="shared" si="8"/>
        <v>96515</v>
      </c>
      <c r="AJ80" s="26">
        <f t="shared" si="9"/>
        <v>48610</v>
      </c>
      <c r="AK80" s="17">
        <f t="shared" si="10"/>
        <v>119261</v>
      </c>
      <c r="AL80" s="19">
        <f t="shared" si="11"/>
        <v>192378</v>
      </c>
      <c r="AM80" s="32">
        <f t="shared" si="12"/>
        <v>-73117</v>
      </c>
    </row>
    <row r="81" spans="1:39" x14ac:dyDescent="0.2">
      <c r="A81" t="s">
        <v>559</v>
      </c>
      <c r="B81" t="s">
        <v>560</v>
      </c>
      <c r="C81" s="95">
        <v>4074</v>
      </c>
      <c r="D81" s="74" t="s">
        <v>1346</v>
      </c>
      <c r="E81" s="62" t="s">
        <v>2281</v>
      </c>
      <c r="F81" s="288">
        <v>349548.82</v>
      </c>
      <c r="G81" s="288">
        <v>0</v>
      </c>
      <c r="H81" s="288">
        <v>32033.87</v>
      </c>
      <c r="I81" s="62">
        <v>474885.63</v>
      </c>
      <c r="J81" s="62">
        <v>755269.19</v>
      </c>
      <c r="K81" s="62"/>
      <c r="L81" s="62"/>
      <c r="N81" s="289">
        <v>81398.37</v>
      </c>
      <c r="P81" s="289">
        <v>29908.959999999999</v>
      </c>
      <c r="Q81" s="289"/>
      <c r="R81" s="62"/>
      <c r="S81" s="62"/>
      <c r="T81" s="62">
        <v>-448707.54</v>
      </c>
      <c r="U81" s="62">
        <v>2015625.01</v>
      </c>
      <c r="V81" s="52">
        <v>16020</v>
      </c>
      <c r="W81" s="52"/>
      <c r="X81" s="52"/>
      <c r="Y81" s="52">
        <v>148790</v>
      </c>
      <c r="Z81" s="52">
        <v>17900</v>
      </c>
      <c r="AA81" s="290">
        <v>204730</v>
      </c>
      <c r="AB81" s="290"/>
      <c r="AC81" s="290"/>
      <c r="AD81" s="290">
        <v>32129.5</v>
      </c>
      <c r="AE81" s="290">
        <v>13106.79</v>
      </c>
      <c r="AF81" s="290"/>
      <c r="AG81" s="290"/>
      <c r="AH81" s="101">
        <f t="shared" si="7"/>
        <v>381582.69</v>
      </c>
      <c r="AI81" s="37">
        <f t="shared" si="8"/>
        <v>111307.32999999999</v>
      </c>
      <c r="AJ81" s="26">
        <f t="shared" si="9"/>
        <v>270275.36</v>
      </c>
      <c r="AK81" s="17">
        <f t="shared" si="10"/>
        <v>182710</v>
      </c>
      <c r="AL81" s="19">
        <f t="shared" si="11"/>
        <v>249966.29</v>
      </c>
      <c r="AM81" s="32">
        <f t="shared" si="12"/>
        <v>-67256.290000000008</v>
      </c>
    </row>
    <row r="82" spans="1:39" x14ac:dyDescent="0.2">
      <c r="A82" t="s">
        <v>559</v>
      </c>
      <c r="B82" t="s">
        <v>560</v>
      </c>
      <c r="C82" s="95">
        <v>2831</v>
      </c>
      <c r="D82" s="74" t="s">
        <v>1347</v>
      </c>
      <c r="E82" s="62" t="s">
        <v>2282</v>
      </c>
      <c r="F82" s="288">
        <v>124347.39</v>
      </c>
      <c r="G82" s="288">
        <v>0</v>
      </c>
      <c r="H82" s="288">
        <v>11333.8</v>
      </c>
      <c r="I82" s="62">
        <v>446596.57</v>
      </c>
      <c r="J82" s="62">
        <v>310981.58</v>
      </c>
      <c r="K82" s="62"/>
      <c r="L82" s="62"/>
      <c r="N82" s="289">
        <v>0</v>
      </c>
      <c r="O82" s="289">
        <v>163568</v>
      </c>
      <c r="P82" s="289">
        <v>0</v>
      </c>
      <c r="Q82" s="289"/>
      <c r="R82" s="62"/>
      <c r="S82" s="62"/>
      <c r="T82" s="62">
        <v>-289533.36</v>
      </c>
      <c r="U82" s="62">
        <v>1171298.0900000001</v>
      </c>
      <c r="V82" s="52">
        <v>17403.91</v>
      </c>
      <c r="W82" s="52">
        <v>0</v>
      </c>
      <c r="X82" s="52">
        <v>0</v>
      </c>
      <c r="Y82" s="52">
        <v>133780</v>
      </c>
      <c r="Z82" s="52"/>
      <c r="AA82" s="290">
        <v>167970</v>
      </c>
      <c r="AB82" s="290"/>
      <c r="AC82" s="290"/>
      <c r="AD82" s="290">
        <v>125842.65</v>
      </c>
      <c r="AE82" s="290">
        <v>8253.65</v>
      </c>
      <c r="AF82" s="290"/>
      <c r="AG82" s="290"/>
      <c r="AH82" s="101">
        <f t="shared" si="7"/>
        <v>135681.19</v>
      </c>
      <c r="AI82" s="37">
        <f t="shared" si="8"/>
        <v>163568</v>
      </c>
      <c r="AJ82" s="26">
        <f t="shared" si="9"/>
        <v>-27886.809999999998</v>
      </c>
      <c r="AK82" s="17">
        <f t="shared" si="10"/>
        <v>151183.91</v>
      </c>
      <c r="AL82" s="19">
        <f t="shared" si="11"/>
        <v>302066.30000000005</v>
      </c>
      <c r="AM82" s="32">
        <f t="shared" si="12"/>
        <v>-150882.39000000004</v>
      </c>
    </row>
    <row r="83" spans="1:39" x14ac:dyDescent="0.2">
      <c r="A83" t="s">
        <v>559</v>
      </c>
      <c r="B83" t="s">
        <v>560</v>
      </c>
      <c r="C83" s="95">
        <v>2983</v>
      </c>
      <c r="D83" s="74" t="s">
        <v>1348</v>
      </c>
      <c r="E83" s="62" t="s">
        <v>2283</v>
      </c>
      <c r="F83" s="288">
        <v>199311.21</v>
      </c>
      <c r="G83" s="288">
        <v>0</v>
      </c>
      <c r="H83" s="288">
        <v>3154.52</v>
      </c>
      <c r="I83" s="62">
        <v>664255.74</v>
      </c>
      <c r="J83" s="62">
        <v>143420.1</v>
      </c>
      <c r="K83" s="62"/>
      <c r="L83" s="62"/>
      <c r="O83" s="289">
        <v>0</v>
      </c>
      <c r="Q83" s="289"/>
      <c r="R83" s="62"/>
      <c r="S83" s="62"/>
      <c r="T83" s="62">
        <v>-672987.36</v>
      </c>
      <c r="U83" s="62">
        <v>1745362.84</v>
      </c>
      <c r="V83" s="52">
        <v>0</v>
      </c>
      <c r="W83" s="52">
        <v>19000</v>
      </c>
      <c r="X83" s="52"/>
      <c r="Y83" s="52">
        <v>169050</v>
      </c>
      <c r="Z83" s="52"/>
      <c r="AA83" s="290">
        <v>190790</v>
      </c>
      <c r="AB83" s="290"/>
      <c r="AC83" s="290"/>
      <c r="AD83" s="290">
        <v>43500.99</v>
      </c>
      <c r="AE83" s="290">
        <v>15584.92</v>
      </c>
      <c r="AF83" s="290"/>
      <c r="AG83" s="290"/>
      <c r="AH83" s="101">
        <f t="shared" si="7"/>
        <v>202465.72999999998</v>
      </c>
      <c r="AI83" s="37">
        <f t="shared" si="8"/>
        <v>0</v>
      </c>
      <c r="AJ83" s="26">
        <f t="shared" si="9"/>
        <v>202465.72999999998</v>
      </c>
      <c r="AK83" s="17">
        <f t="shared" si="10"/>
        <v>188050</v>
      </c>
      <c r="AL83" s="19">
        <f t="shared" si="11"/>
        <v>249875.91</v>
      </c>
      <c r="AM83" s="32">
        <f t="shared" si="12"/>
        <v>-61825.91</v>
      </c>
    </row>
    <row r="84" spans="1:39" x14ac:dyDescent="0.2">
      <c r="A84" t="s">
        <v>559</v>
      </c>
      <c r="B84" t="s">
        <v>560</v>
      </c>
      <c r="C84" s="95">
        <v>1867</v>
      </c>
      <c r="D84" s="74" t="s">
        <v>1349</v>
      </c>
      <c r="E84" s="62" t="s">
        <v>2284</v>
      </c>
      <c r="F84" s="288">
        <v>239094.51</v>
      </c>
      <c r="G84" s="288">
        <v>0</v>
      </c>
      <c r="H84" s="288">
        <v>23243.43</v>
      </c>
      <c r="I84" s="62">
        <v>917483.61</v>
      </c>
      <c r="J84" s="62">
        <v>356116.95</v>
      </c>
      <c r="K84" s="62"/>
      <c r="L84" s="62"/>
      <c r="N84" s="289">
        <v>12359.73</v>
      </c>
      <c r="P84" s="289">
        <v>0</v>
      </c>
      <c r="Q84" s="289"/>
      <c r="R84" s="62"/>
      <c r="S84" s="62"/>
      <c r="T84" s="62">
        <v>-350751.22</v>
      </c>
      <c r="U84" s="62">
        <v>1929262.58</v>
      </c>
      <c r="V84" s="52">
        <v>22498.86</v>
      </c>
      <c r="W84" s="52">
        <v>0</v>
      </c>
      <c r="X84" s="52"/>
      <c r="Y84" s="52">
        <v>129860</v>
      </c>
      <c r="Z84" s="52"/>
      <c r="AA84" s="290">
        <v>164020</v>
      </c>
      <c r="AB84" s="290"/>
      <c r="AC84" s="290"/>
      <c r="AD84" s="290">
        <v>30316.09</v>
      </c>
      <c r="AE84" s="290">
        <v>13214.36</v>
      </c>
      <c r="AF84" s="290"/>
      <c r="AG84" s="290"/>
      <c r="AH84" s="101">
        <f t="shared" si="7"/>
        <v>262337.94</v>
      </c>
      <c r="AI84" s="37">
        <f t="shared" si="8"/>
        <v>12359.73</v>
      </c>
      <c r="AJ84" s="26">
        <f t="shared" si="9"/>
        <v>249978.21</v>
      </c>
      <c r="AK84" s="17">
        <f t="shared" si="10"/>
        <v>152358.85999999999</v>
      </c>
      <c r="AL84" s="19">
        <f t="shared" si="11"/>
        <v>207550.45</v>
      </c>
      <c r="AM84" s="32">
        <f t="shared" si="12"/>
        <v>-55191.590000000026</v>
      </c>
    </row>
    <row r="85" spans="1:39" x14ac:dyDescent="0.2">
      <c r="A85" t="s">
        <v>559</v>
      </c>
      <c r="B85" t="s">
        <v>560</v>
      </c>
      <c r="C85" s="95">
        <v>2692</v>
      </c>
      <c r="D85" s="74" t="s">
        <v>1350</v>
      </c>
      <c r="E85" s="62" t="s">
        <v>2285</v>
      </c>
      <c r="F85" s="288">
        <v>270541.51</v>
      </c>
      <c r="G85" s="288">
        <v>0</v>
      </c>
      <c r="H85" s="288">
        <v>27139.66</v>
      </c>
      <c r="I85" s="62">
        <v>355002.52</v>
      </c>
      <c r="J85" s="62">
        <v>231551.22</v>
      </c>
      <c r="K85" s="62"/>
      <c r="L85" s="62"/>
      <c r="Q85" s="289"/>
      <c r="R85" s="62"/>
      <c r="S85" s="62"/>
      <c r="T85" s="62">
        <v>-908399.25</v>
      </c>
      <c r="U85" s="62">
        <v>1851699.47</v>
      </c>
      <c r="V85" s="52">
        <v>20990.45</v>
      </c>
      <c r="W85" s="52"/>
      <c r="X85" s="52">
        <v>504.18</v>
      </c>
      <c r="Y85" s="52">
        <v>140490</v>
      </c>
      <c r="Z85" s="52"/>
      <c r="AA85" s="290">
        <v>160160</v>
      </c>
      <c r="AB85" s="290"/>
      <c r="AC85" s="290"/>
      <c r="AD85" s="290">
        <v>43705.120000000003</v>
      </c>
      <c r="AE85" s="290">
        <v>16124.82</v>
      </c>
      <c r="AF85" s="290"/>
      <c r="AG85" s="290"/>
      <c r="AH85" s="101">
        <f t="shared" si="7"/>
        <v>297681.17</v>
      </c>
      <c r="AI85" s="37">
        <f t="shared" si="8"/>
        <v>0</v>
      </c>
      <c r="AJ85" s="26">
        <f t="shared" si="9"/>
        <v>297681.17</v>
      </c>
      <c r="AK85" s="17">
        <f t="shared" si="10"/>
        <v>161984.63</v>
      </c>
      <c r="AL85" s="19">
        <f t="shared" si="11"/>
        <v>219989.94</v>
      </c>
      <c r="AM85" s="32">
        <f t="shared" si="12"/>
        <v>-58005.31</v>
      </c>
    </row>
    <row r="86" spans="1:39" x14ac:dyDescent="0.2">
      <c r="A86" t="s">
        <v>559</v>
      </c>
      <c r="B86" t="s">
        <v>560</v>
      </c>
      <c r="C86" s="95">
        <v>1950</v>
      </c>
      <c r="D86" s="74" t="s">
        <v>1351</v>
      </c>
      <c r="E86" s="62" t="s">
        <v>2286</v>
      </c>
      <c r="F86" s="288">
        <v>178601.41</v>
      </c>
      <c r="G86" s="288">
        <v>0</v>
      </c>
      <c r="H86" s="288">
        <v>55836.06</v>
      </c>
      <c r="I86" s="62">
        <v>601312.63</v>
      </c>
      <c r="J86" s="62">
        <v>154615.37</v>
      </c>
      <c r="K86" s="62"/>
      <c r="L86" s="62"/>
      <c r="Q86" s="289"/>
      <c r="R86" s="62"/>
      <c r="S86" s="62"/>
      <c r="T86" s="62">
        <v>-199216.71</v>
      </c>
      <c r="U86" s="62">
        <v>1211766.1200000001</v>
      </c>
      <c r="V86" s="52">
        <v>46856.44</v>
      </c>
      <c r="W86" s="52"/>
      <c r="X86" s="52"/>
      <c r="Y86" s="52">
        <v>123680</v>
      </c>
      <c r="Z86" s="52">
        <v>0</v>
      </c>
      <c r="AA86" s="290">
        <v>163137</v>
      </c>
      <c r="AB86" s="290"/>
      <c r="AC86" s="290"/>
      <c r="AD86" s="290">
        <v>23606.92</v>
      </c>
      <c r="AE86" s="290">
        <v>3594.46</v>
      </c>
      <c r="AF86" s="290"/>
      <c r="AG86" s="290"/>
      <c r="AH86" s="101">
        <f t="shared" si="7"/>
        <v>234437.47</v>
      </c>
      <c r="AI86" s="37">
        <f t="shared" si="8"/>
        <v>0</v>
      </c>
      <c r="AJ86" s="26">
        <f t="shared" si="9"/>
        <v>234437.47</v>
      </c>
      <c r="AK86" s="17">
        <f t="shared" si="10"/>
        <v>170536.44</v>
      </c>
      <c r="AL86" s="19">
        <f t="shared" si="11"/>
        <v>190338.37999999998</v>
      </c>
      <c r="AM86" s="32">
        <f t="shared" si="12"/>
        <v>-19801.939999999973</v>
      </c>
    </row>
    <row r="87" spans="1:39" x14ac:dyDescent="0.2">
      <c r="A87" t="s">
        <v>559</v>
      </c>
      <c r="B87" t="s">
        <v>560</v>
      </c>
      <c r="C87" s="95">
        <v>2898</v>
      </c>
      <c r="D87" s="74" t="s">
        <v>1352</v>
      </c>
      <c r="E87" s="62" t="s">
        <v>2287</v>
      </c>
      <c r="F87" s="288">
        <v>197643.39</v>
      </c>
      <c r="G87" s="288">
        <v>0</v>
      </c>
      <c r="H87" s="288">
        <v>39996.620000000003</v>
      </c>
      <c r="I87" s="62">
        <v>51104.65</v>
      </c>
      <c r="J87" s="62">
        <v>578904.46</v>
      </c>
      <c r="K87" s="62"/>
      <c r="L87" s="62"/>
      <c r="N87" s="289">
        <v>1500</v>
      </c>
      <c r="O87" s="289">
        <v>65000</v>
      </c>
      <c r="P87" s="289">
        <v>2965.03</v>
      </c>
      <c r="Q87" s="289"/>
      <c r="R87" s="62"/>
      <c r="S87" s="62">
        <v>67378.53</v>
      </c>
      <c r="T87" s="62"/>
      <c r="U87" s="62">
        <v>907622.82</v>
      </c>
      <c r="V87" s="52">
        <v>400</v>
      </c>
      <c r="W87" s="52"/>
      <c r="X87" s="52"/>
      <c r="Y87" s="52">
        <v>160320</v>
      </c>
      <c r="Z87" s="52"/>
      <c r="AA87" s="290">
        <v>182700</v>
      </c>
      <c r="AB87" s="290"/>
      <c r="AC87" s="290"/>
      <c r="AD87" s="290">
        <v>146298</v>
      </c>
      <c r="AE87" s="290">
        <v>8541.26</v>
      </c>
      <c r="AF87" s="290"/>
      <c r="AG87" s="290"/>
      <c r="AH87" s="101">
        <f t="shared" si="7"/>
        <v>237640.01</v>
      </c>
      <c r="AI87" s="37">
        <f t="shared" si="8"/>
        <v>69465.03</v>
      </c>
      <c r="AJ87" s="26">
        <f t="shared" si="9"/>
        <v>168174.98</v>
      </c>
      <c r="AK87" s="17">
        <f t="shared" si="10"/>
        <v>160720</v>
      </c>
      <c r="AL87" s="19">
        <f t="shared" si="11"/>
        <v>337539.26</v>
      </c>
      <c r="AM87" s="32">
        <f t="shared" si="12"/>
        <v>-176819.26</v>
      </c>
    </row>
    <row r="88" spans="1:39" x14ac:dyDescent="0.2">
      <c r="A88" t="s">
        <v>559</v>
      </c>
      <c r="B88" t="s">
        <v>560</v>
      </c>
      <c r="C88" s="95">
        <v>1653</v>
      </c>
      <c r="D88" s="74" t="s">
        <v>1353</v>
      </c>
      <c r="E88" s="62" t="s">
        <v>2357</v>
      </c>
      <c r="F88" s="288">
        <v>55610.77</v>
      </c>
      <c r="G88" s="288">
        <v>34017.160000000003</v>
      </c>
      <c r="H88" s="288">
        <v>13830.29</v>
      </c>
      <c r="I88" s="62">
        <v>699380.87</v>
      </c>
      <c r="J88" s="62">
        <v>99715.64</v>
      </c>
      <c r="K88" s="62"/>
      <c r="L88" s="62"/>
      <c r="N88" s="289">
        <v>28557.08</v>
      </c>
      <c r="O88" s="289">
        <v>12600</v>
      </c>
      <c r="Q88" s="289"/>
      <c r="R88" s="62"/>
      <c r="S88" s="62"/>
      <c r="T88" s="62">
        <v>-705941.63</v>
      </c>
      <c r="U88" s="62">
        <v>1583723.57</v>
      </c>
      <c r="V88" s="52">
        <v>44135.35</v>
      </c>
      <c r="W88" s="52">
        <v>8400</v>
      </c>
      <c r="X88" s="52"/>
      <c r="Y88" s="52">
        <v>119840</v>
      </c>
      <c r="Z88" s="52"/>
      <c r="AA88" s="290">
        <v>142350</v>
      </c>
      <c r="AB88" s="290"/>
      <c r="AC88" s="290">
        <v>0</v>
      </c>
      <c r="AD88" s="290">
        <v>29099.08</v>
      </c>
      <c r="AE88" s="290">
        <v>17326.560000000001</v>
      </c>
      <c r="AF88" s="290"/>
      <c r="AG88" s="290"/>
      <c r="AH88" s="101">
        <f t="shared" si="7"/>
        <v>103458.22</v>
      </c>
      <c r="AI88" s="37">
        <f t="shared" si="8"/>
        <v>41157.08</v>
      </c>
      <c r="AJ88" s="26">
        <f t="shared" si="9"/>
        <v>62301.14</v>
      </c>
      <c r="AK88" s="17">
        <f t="shared" si="10"/>
        <v>172375.35</v>
      </c>
      <c r="AL88" s="19">
        <f t="shared" si="11"/>
        <v>188775.64</v>
      </c>
      <c r="AM88" s="32">
        <f t="shared" si="12"/>
        <v>-16400.290000000008</v>
      </c>
    </row>
    <row r="89" spans="1:39" x14ac:dyDescent="0.2">
      <c r="A89" t="s">
        <v>563</v>
      </c>
      <c r="B89" t="s">
        <v>564</v>
      </c>
      <c r="C89" s="95">
        <v>3711</v>
      </c>
      <c r="D89" s="74" t="s">
        <v>1354</v>
      </c>
      <c r="E89" s="62" t="s">
        <v>2288</v>
      </c>
      <c r="F89" s="288">
        <v>83916.45</v>
      </c>
      <c r="G89" s="288">
        <v>0</v>
      </c>
      <c r="H89" s="288">
        <v>235147.83</v>
      </c>
      <c r="I89" s="62">
        <v>182906.62</v>
      </c>
      <c r="J89" s="62">
        <v>8</v>
      </c>
      <c r="K89" s="62"/>
      <c r="L89" s="62"/>
      <c r="N89" s="289">
        <v>6150</v>
      </c>
      <c r="Q89" s="289"/>
      <c r="R89" s="62"/>
      <c r="S89" s="62"/>
      <c r="T89" s="62">
        <v>142301.32999999999</v>
      </c>
      <c r="U89" s="62">
        <v>378263.7</v>
      </c>
      <c r="V89" s="52">
        <v>0</v>
      </c>
      <c r="W89" s="52"/>
      <c r="X89" s="52"/>
      <c r="Y89" s="52"/>
      <c r="Z89" s="52"/>
      <c r="AA89" s="290">
        <v>17820</v>
      </c>
      <c r="AB89" s="290"/>
      <c r="AC89" s="290">
        <v>640</v>
      </c>
      <c r="AD89" s="290">
        <v>122486.79</v>
      </c>
      <c r="AE89" s="290">
        <v>8103.92</v>
      </c>
      <c r="AF89" s="290"/>
      <c r="AG89" s="290"/>
      <c r="AH89" s="101">
        <f t="shared" si="7"/>
        <v>319064.27999999997</v>
      </c>
      <c r="AI89" s="37">
        <f t="shared" si="8"/>
        <v>6150</v>
      </c>
      <c r="AJ89" s="26">
        <f t="shared" si="9"/>
        <v>312914.27999999997</v>
      </c>
      <c r="AK89" s="17">
        <f t="shared" si="10"/>
        <v>0</v>
      </c>
      <c r="AL89" s="19">
        <f t="shared" si="11"/>
        <v>149050.71</v>
      </c>
      <c r="AM89" s="32">
        <f t="shared" si="12"/>
        <v>-149050.71</v>
      </c>
    </row>
    <row r="90" spans="1:39" x14ac:dyDescent="0.2">
      <c r="A90" t="s">
        <v>563</v>
      </c>
      <c r="B90" t="s">
        <v>564</v>
      </c>
      <c r="C90" s="95">
        <v>1437</v>
      </c>
      <c r="D90" s="74" t="s">
        <v>1355</v>
      </c>
      <c r="E90" s="62" t="s">
        <v>2289</v>
      </c>
      <c r="F90" s="288">
        <v>224863.98</v>
      </c>
      <c r="G90" s="288">
        <v>0</v>
      </c>
      <c r="H90" s="288">
        <v>16695.45</v>
      </c>
      <c r="I90" s="62">
        <v>234909.87</v>
      </c>
      <c r="J90" s="62">
        <v>50505.83</v>
      </c>
      <c r="K90" s="62"/>
      <c r="L90" s="62"/>
      <c r="M90" s="289">
        <v>6000</v>
      </c>
      <c r="N90" s="289">
        <v>2500</v>
      </c>
      <c r="Q90" s="289"/>
      <c r="R90" s="62"/>
      <c r="S90" s="62"/>
      <c r="T90" s="62">
        <v>60093.71</v>
      </c>
      <c r="U90" s="62">
        <v>646850.12</v>
      </c>
      <c r="V90" s="52">
        <v>0</v>
      </c>
      <c r="W90" s="52">
        <v>25000</v>
      </c>
      <c r="X90" s="52"/>
      <c r="Y90" s="52">
        <v>40622</v>
      </c>
      <c r="Z90" s="52"/>
      <c r="AA90" s="290">
        <v>52402</v>
      </c>
      <c r="AB90" s="290"/>
      <c r="AC90" s="290"/>
      <c r="AD90" s="290">
        <v>24900</v>
      </c>
      <c r="AE90" s="290">
        <v>66353.3</v>
      </c>
      <c r="AF90" s="290"/>
      <c r="AG90" s="290"/>
      <c r="AH90" s="101">
        <f t="shared" si="7"/>
        <v>241559.43000000002</v>
      </c>
      <c r="AI90" s="37">
        <f t="shared" si="8"/>
        <v>8500</v>
      </c>
      <c r="AJ90" s="26">
        <f t="shared" si="9"/>
        <v>233059.43000000002</v>
      </c>
      <c r="AK90" s="17">
        <f t="shared" si="10"/>
        <v>65622</v>
      </c>
      <c r="AL90" s="19">
        <f t="shared" si="11"/>
        <v>143655.29999999999</v>
      </c>
      <c r="AM90" s="32">
        <f t="shared" si="12"/>
        <v>-78033.299999999988</v>
      </c>
    </row>
    <row r="91" spans="1:39" x14ac:dyDescent="0.2">
      <c r="A91" t="s">
        <v>563</v>
      </c>
      <c r="B91" t="s">
        <v>564</v>
      </c>
      <c r="C91" s="95">
        <v>3388</v>
      </c>
      <c r="D91" s="74" t="s">
        <v>1356</v>
      </c>
      <c r="E91" s="62" t="s">
        <v>2290</v>
      </c>
      <c r="F91" s="288">
        <v>264607.19</v>
      </c>
      <c r="G91" s="288">
        <v>0</v>
      </c>
      <c r="H91" s="288">
        <v>62535.41</v>
      </c>
      <c r="I91" s="62">
        <v>2894514.12</v>
      </c>
      <c r="J91" s="62">
        <v>216089.89</v>
      </c>
      <c r="K91" s="62"/>
      <c r="L91" s="62"/>
      <c r="M91" s="289">
        <v>5000</v>
      </c>
      <c r="N91" s="289">
        <v>6150</v>
      </c>
      <c r="Q91" s="289"/>
      <c r="R91" s="62"/>
      <c r="S91" s="62"/>
      <c r="T91" s="62">
        <v>214573.65</v>
      </c>
      <c r="U91" s="62">
        <v>3382854.97</v>
      </c>
      <c r="V91" s="52">
        <v>510</v>
      </c>
      <c r="W91" s="52"/>
      <c r="X91" s="52">
        <v>379.85</v>
      </c>
      <c r="Y91" s="52">
        <v>132940</v>
      </c>
      <c r="Z91" s="52">
        <v>138534.39999999999</v>
      </c>
      <c r="AA91" s="290">
        <v>161180</v>
      </c>
      <c r="AB91" s="290"/>
      <c r="AC91" s="290"/>
      <c r="AD91" s="290">
        <v>43441.85</v>
      </c>
      <c r="AE91" s="290">
        <v>21434.09</v>
      </c>
      <c r="AF91" s="290"/>
      <c r="AG91" s="290"/>
      <c r="AH91" s="101">
        <f t="shared" si="7"/>
        <v>327142.59999999998</v>
      </c>
      <c r="AI91" s="37">
        <f t="shared" si="8"/>
        <v>11150</v>
      </c>
      <c r="AJ91" s="26">
        <f t="shared" si="9"/>
        <v>315992.59999999998</v>
      </c>
      <c r="AK91" s="17">
        <f t="shared" si="10"/>
        <v>272364.25</v>
      </c>
      <c r="AL91" s="19">
        <f t="shared" si="11"/>
        <v>226055.94</v>
      </c>
      <c r="AM91" s="32">
        <f t="shared" si="12"/>
        <v>46308.31</v>
      </c>
    </row>
    <row r="92" spans="1:39" x14ac:dyDescent="0.2">
      <c r="A92" t="s">
        <v>563</v>
      </c>
      <c r="B92" t="s">
        <v>564</v>
      </c>
      <c r="C92" s="95">
        <v>2340</v>
      </c>
      <c r="D92" s="74" t="s">
        <v>1357</v>
      </c>
      <c r="E92" s="62" t="s">
        <v>2291</v>
      </c>
      <c r="F92" s="288">
        <v>234797.99</v>
      </c>
      <c r="G92" s="288">
        <v>0</v>
      </c>
      <c r="H92" s="288">
        <v>113154.02</v>
      </c>
      <c r="I92" s="62">
        <v>447743.7</v>
      </c>
      <c r="J92" s="62">
        <v>168018.86</v>
      </c>
      <c r="K92" s="62"/>
      <c r="L92" s="62"/>
      <c r="M92" s="289">
        <v>5300</v>
      </c>
      <c r="N92" s="289">
        <v>5520</v>
      </c>
      <c r="Q92" s="289"/>
      <c r="R92" s="62"/>
      <c r="S92" s="62"/>
      <c r="T92" s="62">
        <v>97343.27</v>
      </c>
      <c r="U92" s="62">
        <v>1045747.78</v>
      </c>
      <c r="V92" s="52">
        <v>20</v>
      </c>
      <c r="W92" s="52"/>
      <c r="X92" s="52"/>
      <c r="Y92" s="52">
        <v>102720</v>
      </c>
      <c r="Z92" s="52"/>
      <c r="AA92" s="290">
        <v>112330</v>
      </c>
      <c r="AB92" s="290"/>
      <c r="AC92" s="290"/>
      <c r="AD92" s="290">
        <v>36163.96</v>
      </c>
      <c r="AE92" s="290">
        <v>12481.81</v>
      </c>
      <c r="AF92" s="290"/>
      <c r="AG92" s="290"/>
      <c r="AH92" s="101">
        <f t="shared" si="7"/>
        <v>347952.01</v>
      </c>
      <c r="AI92" s="37">
        <f t="shared" si="8"/>
        <v>10820</v>
      </c>
      <c r="AJ92" s="26">
        <f t="shared" si="9"/>
        <v>337132.01</v>
      </c>
      <c r="AK92" s="17">
        <f t="shared" si="10"/>
        <v>102740</v>
      </c>
      <c r="AL92" s="19">
        <f t="shared" si="11"/>
        <v>160975.76999999999</v>
      </c>
      <c r="AM92" s="32">
        <f t="shared" si="12"/>
        <v>-58235.76999999999</v>
      </c>
    </row>
    <row r="93" spans="1:39" x14ac:dyDescent="0.2">
      <c r="A93" t="s">
        <v>563</v>
      </c>
      <c r="B93" t="s">
        <v>564</v>
      </c>
      <c r="C93" s="95">
        <v>2160</v>
      </c>
      <c r="D93" s="74" t="s">
        <v>1358</v>
      </c>
      <c r="E93" s="62" t="s">
        <v>2292</v>
      </c>
      <c r="F93" s="288">
        <v>78413.56</v>
      </c>
      <c r="G93" s="288">
        <v>42160</v>
      </c>
      <c r="H93" s="288">
        <v>32352.9</v>
      </c>
      <c r="I93" s="62">
        <v>41693.599999999999</v>
      </c>
      <c r="J93" s="62">
        <v>139935.43</v>
      </c>
      <c r="K93" s="62"/>
      <c r="L93" s="62"/>
      <c r="Q93" s="289"/>
      <c r="R93" s="62"/>
      <c r="S93" s="62"/>
      <c r="T93" s="62">
        <v>126048.56</v>
      </c>
      <c r="U93" s="62">
        <v>320699.84999999998</v>
      </c>
      <c r="V93" s="52">
        <v>0</v>
      </c>
      <c r="W93" s="52"/>
      <c r="X93" s="52"/>
      <c r="Y93" s="52">
        <v>126498.4</v>
      </c>
      <c r="Z93" s="52"/>
      <c r="AA93" s="290">
        <v>166058.4</v>
      </c>
      <c r="AB93" s="290"/>
      <c r="AC93" s="290"/>
      <c r="AD93" s="290">
        <v>23730.720000000001</v>
      </c>
      <c r="AE93" s="290">
        <v>2259.64</v>
      </c>
      <c r="AF93" s="290"/>
      <c r="AG93" s="290"/>
      <c r="AH93" s="101">
        <f t="shared" si="7"/>
        <v>152926.46</v>
      </c>
      <c r="AI93" s="37">
        <f t="shared" si="8"/>
        <v>0</v>
      </c>
      <c r="AJ93" s="26">
        <f t="shared" si="9"/>
        <v>152926.46</v>
      </c>
      <c r="AK93" s="17">
        <f t="shared" si="10"/>
        <v>126498.4</v>
      </c>
      <c r="AL93" s="19">
        <f t="shared" si="11"/>
        <v>192048.76</v>
      </c>
      <c r="AM93" s="32">
        <f t="shared" si="12"/>
        <v>-65550.360000000015</v>
      </c>
    </row>
    <row r="94" spans="1:39" x14ac:dyDescent="0.2">
      <c r="A94" t="s">
        <v>563</v>
      </c>
      <c r="B94" t="s">
        <v>564</v>
      </c>
      <c r="C94" s="95">
        <v>1723</v>
      </c>
      <c r="D94" s="74" t="s">
        <v>1359</v>
      </c>
      <c r="E94" s="62" t="s">
        <v>2293</v>
      </c>
      <c r="F94" s="288">
        <v>309089.64</v>
      </c>
      <c r="G94" s="288">
        <v>0</v>
      </c>
      <c r="H94" s="288">
        <v>11428.26</v>
      </c>
      <c r="I94" s="62">
        <v>669745.65</v>
      </c>
      <c r="J94" s="62">
        <v>-18626.740000000002</v>
      </c>
      <c r="K94" s="62"/>
      <c r="L94" s="62"/>
      <c r="Q94" s="289"/>
      <c r="R94" s="62"/>
      <c r="S94" s="62">
        <v>0</v>
      </c>
      <c r="T94" s="62">
        <v>94569.16</v>
      </c>
      <c r="U94" s="62">
        <v>784633.1</v>
      </c>
      <c r="V94" s="52">
        <v>15911.26</v>
      </c>
      <c r="W94" s="52"/>
      <c r="X94" s="52"/>
      <c r="Y94" s="52">
        <v>69110</v>
      </c>
      <c r="Z94" s="52">
        <v>210329.60000000001</v>
      </c>
      <c r="AA94" s="290">
        <v>149360</v>
      </c>
      <c r="AB94" s="290"/>
      <c r="AC94" s="290"/>
      <c r="AD94" s="290">
        <v>13630.08</v>
      </c>
      <c r="AE94" s="290">
        <v>12153.96</v>
      </c>
      <c r="AF94" s="290"/>
      <c r="AG94" s="290"/>
      <c r="AH94" s="101">
        <f t="shared" si="7"/>
        <v>320517.90000000002</v>
      </c>
      <c r="AI94" s="37">
        <f t="shared" si="8"/>
        <v>0</v>
      </c>
      <c r="AJ94" s="26">
        <f t="shared" si="9"/>
        <v>320517.90000000002</v>
      </c>
      <c r="AK94" s="17">
        <f t="shared" si="10"/>
        <v>295350.86</v>
      </c>
      <c r="AL94" s="19">
        <f t="shared" si="11"/>
        <v>175144.03999999998</v>
      </c>
      <c r="AM94" s="32">
        <f t="shared" si="12"/>
        <v>120206.82</v>
      </c>
    </row>
    <row r="95" spans="1:39" x14ac:dyDescent="0.2">
      <c r="A95" t="s">
        <v>563</v>
      </c>
      <c r="B95" t="s">
        <v>564</v>
      </c>
      <c r="C95" s="95">
        <v>2675</v>
      </c>
      <c r="D95" s="74" t="s">
        <v>1360</v>
      </c>
      <c r="E95" s="62" t="s">
        <v>2294</v>
      </c>
      <c r="F95" s="288">
        <v>292219.90999999997</v>
      </c>
      <c r="G95" s="288">
        <v>0</v>
      </c>
      <c r="H95" s="288">
        <v>64423.5</v>
      </c>
      <c r="I95" s="62">
        <v>127833.01</v>
      </c>
      <c r="J95" s="62">
        <v>465960.56</v>
      </c>
      <c r="K95" s="62"/>
      <c r="L95" s="62"/>
      <c r="M95" s="289">
        <v>6000</v>
      </c>
      <c r="N95" s="289">
        <v>21230</v>
      </c>
      <c r="Q95" s="289"/>
      <c r="R95" s="62"/>
      <c r="S95" s="62"/>
      <c r="T95" s="62">
        <v>107116.89</v>
      </c>
      <c r="U95" s="62">
        <v>573056.03</v>
      </c>
      <c r="V95" s="52">
        <v>0</v>
      </c>
      <c r="W95" s="52"/>
      <c r="X95" s="52"/>
      <c r="Y95" s="52">
        <v>113190</v>
      </c>
      <c r="Z95" s="52">
        <v>0</v>
      </c>
      <c r="AA95" s="290">
        <v>131420</v>
      </c>
      <c r="AB95" s="290"/>
      <c r="AC95" s="290"/>
      <c r="AD95" s="290">
        <v>17597.849999999999</v>
      </c>
      <c r="AE95" s="290">
        <v>12712.43</v>
      </c>
      <c r="AF95" s="290"/>
      <c r="AG95" s="290"/>
      <c r="AH95" s="101">
        <f t="shared" si="7"/>
        <v>356643.41</v>
      </c>
      <c r="AI95" s="37">
        <f t="shared" si="8"/>
        <v>27230</v>
      </c>
      <c r="AJ95" s="26">
        <f t="shared" si="9"/>
        <v>329413.40999999997</v>
      </c>
      <c r="AK95" s="17">
        <f t="shared" si="10"/>
        <v>113190</v>
      </c>
      <c r="AL95" s="19">
        <f t="shared" si="11"/>
        <v>161730.28</v>
      </c>
      <c r="AM95" s="32">
        <f t="shared" si="12"/>
        <v>-48540.28</v>
      </c>
    </row>
    <row r="96" spans="1:39" x14ac:dyDescent="0.2">
      <c r="A96" t="s">
        <v>563</v>
      </c>
      <c r="B96" t="s">
        <v>564</v>
      </c>
      <c r="C96" s="95">
        <v>1715</v>
      </c>
      <c r="D96" s="74" t="s">
        <v>1361</v>
      </c>
      <c r="E96" s="62" t="s">
        <v>2295</v>
      </c>
      <c r="F96" s="288">
        <v>244086.38</v>
      </c>
      <c r="G96" s="288">
        <v>0</v>
      </c>
      <c r="H96" s="288">
        <v>121577.32</v>
      </c>
      <c r="I96" s="62">
        <v>1614358.13</v>
      </c>
      <c r="J96" s="62">
        <v>136135.47</v>
      </c>
      <c r="K96" s="62"/>
      <c r="L96" s="62"/>
      <c r="M96" s="289">
        <v>6000</v>
      </c>
      <c r="N96" s="289">
        <v>6150</v>
      </c>
      <c r="Q96" s="289"/>
      <c r="R96" s="62"/>
      <c r="S96" s="62"/>
      <c r="T96" s="62">
        <v>96559.01</v>
      </c>
      <c r="U96" s="62">
        <v>1997218.5</v>
      </c>
      <c r="V96" s="52">
        <v>0</v>
      </c>
      <c r="W96" s="52"/>
      <c r="X96" s="52"/>
      <c r="Y96" s="52">
        <v>91330</v>
      </c>
      <c r="Z96" s="52">
        <v>171272</v>
      </c>
      <c r="AA96" s="290">
        <v>115390</v>
      </c>
      <c r="AB96" s="290"/>
      <c r="AC96" s="290"/>
      <c r="AD96" s="290">
        <v>37594.36</v>
      </c>
      <c r="AE96" s="290">
        <v>15958.81</v>
      </c>
      <c r="AF96" s="290"/>
      <c r="AG96" s="290"/>
      <c r="AH96" s="101">
        <f t="shared" si="7"/>
        <v>365663.7</v>
      </c>
      <c r="AI96" s="37">
        <f t="shared" si="8"/>
        <v>12150</v>
      </c>
      <c r="AJ96" s="26">
        <f t="shared" si="9"/>
        <v>353513.7</v>
      </c>
      <c r="AK96" s="17">
        <f t="shared" si="10"/>
        <v>262602</v>
      </c>
      <c r="AL96" s="19">
        <f t="shared" si="11"/>
        <v>168943.16999999998</v>
      </c>
      <c r="AM96" s="32">
        <f t="shared" si="12"/>
        <v>93658.830000000016</v>
      </c>
    </row>
    <row r="97" spans="1:39" x14ac:dyDescent="0.2">
      <c r="A97" t="s">
        <v>563</v>
      </c>
      <c r="B97" t="s">
        <v>564</v>
      </c>
      <c r="C97" s="95">
        <v>3187</v>
      </c>
      <c r="D97" s="74" t="s">
        <v>1362</v>
      </c>
      <c r="E97" s="62" t="s">
        <v>2296</v>
      </c>
      <c r="F97" s="288">
        <v>208196.76</v>
      </c>
      <c r="G97" s="288">
        <v>27230</v>
      </c>
      <c r="H97" s="288">
        <v>14750.83</v>
      </c>
      <c r="I97" s="62">
        <v>211366.71</v>
      </c>
      <c r="J97" s="62">
        <v>137427.15</v>
      </c>
      <c r="K97" s="62"/>
      <c r="L97" s="62"/>
      <c r="M97" s="289">
        <v>5800</v>
      </c>
      <c r="N97" s="289">
        <v>2700</v>
      </c>
      <c r="Q97" s="289"/>
      <c r="R97" s="62"/>
      <c r="S97" s="62"/>
      <c r="T97" s="62">
        <v>146556.60999999999</v>
      </c>
      <c r="U97" s="62">
        <v>569833.9</v>
      </c>
      <c r="V97" s="52">
        <v>0</v>
      </c>
      <c r="W97" s="52"/>
      <c r="X97" s="52"/>
      <c r="Y97" s="52">
        <v>144970</v>
      </c>
      <c r="Z97" s="52">
        <v>141441.60000000001</v>
      </c>
      <c r="AA97" s="290">
        <v>173010</v>
      </c>
      <c r="AB97" s="290"/>
      <c r="AC97" s="290"/>
      <c r="AD97" s="290">
        <v>20448.28</v>
      </c>
      <c r="AE97" s="290">
        <v>6659.62</v>
      </c>
      <c r="AF97" s="290"/>
      <c r="AG97" s="290"/>
      <c r="AH97" s="101">
        <f t="shared" si="7"/>
        <v>250177.59</v>
      </c>
      <c r="AI97" s="37">
        <f t="shared" si="8"/>
        <v>8500</v>
      </c>
      <c r="AJ97" s="26">
        <f t="shared" si="9"/>
        <v>241677.59</v>
      </c>
      <c r="AK97" s="17">
        <f t="shared" si="10"/>
        <v>286411.59999999998</v>
      </c>
      <c r="AL97" s="19">
        <f t="shared" si="11"/>
        <v>200117.9</v>
      </c>
      <c r="AM97" s="32">
        <f t="shared" si="12"/>
        <v>86293.699999999983</v>
      </c>
    </row>
    <row r="98" spans="1:39" x14ac:dyDescent="0.2">
      <c r="A98" t="s">
        <v>563</v>
      </c>
      <c r="B98" t="s">
        <v>564</v>
      </c>
      <c r="C98" s="95">
        <v>2867</v>
      </c>
      <c r="D98" s="74" t="s">
        <v>1363</v>
      </c>
      <c r="E98" s="62" t="s">
        <v>2297</v>
      </c>
      <c r="F98" s="288">
        <v>248534.11</v>
      </c>
      <c r="G98" s="288">
        <v>0</v>
      </c>
      <c r="H98" s="288">
        <v>50263.08</v>
      </c>
      <c r="I98" s="62">
        <v>60020.76</v>
      </c>
      <c r="J98" s="62">
        <v>532864.71</v>
      </c>
      <c r="K98" s="62"/>
      <c r="L98" s="62"/>
      <c r="M98" s="289">
        <v>6000</v>
      </c>
      <c r="N98" s="289">
        <v>4246.26</v>
      </c>
      <c r="P98" s="289">
        <v>81</v>
      </c>
      <c r="Q98" s="289"/>
      <c r="R98" s="62"/>
      <c r="S98" s="62"/>
      <c r="T98" s="62">
        <v>156740.07999999999</v>
      </c>
      <c r="U98" s="62">
        <v>528870.26</v>
      </c>
      <c r="V98" s="52">
        <v>0</v>
      </c>
      <c r="W98" s="52"/>
      <c r="X98" s="52"/>
      <c r="Y98" s="52">
        <v>116090</v>
      </c>
      <c r="Z98" s="52">
        <v>7000</v>
      </c>
      <c r="AA98" s="290">
        <v>131950</v>
      </c>
      <c r="AB98" s="290"/>
      <c r="AC98" s="290"/>
      <c r="AD98" s="290">
        <v>22493.47</v>
      </c>
      <c r="AE98" s="290"/>
      <c r="AF98" s="290"/>
      <c r="AG98" s="290"/>
      <c r="AH98" s="101">
        <f t="shared" si="7"/>
        <v>298797.19</v>
      </c>
      <c r="AI98" s="37">
        <f t="shared" si="8"/>
        <v>10327.26</v>
      </c>
      <c r="AJ98" s="26">
        <f t="shared" si="9"/>
        <v>288469.93</v>
      </c>
      <c r="AK98" s="17">
        <f t="shared" si="10"/>
        <v>123090</v>
      </c>
      <c r="AL98" s="19">
        <f t="shared" si="11"/>
        <v>154443.47</v>
      </c>
      <c r="AM98" s="32">
        <f t="shared" si="12"/>
        <v>-31353.47</v>
      </c>
    </row>
    <row r="99" spans="1:39" x14ac:dyDescent="0.2">
      <c r="A99" t="s">
        <v>563</v>
      </c>
      <c r="B99" t="s">
        <v>564</v>
      </c>
      <c r="C99" s="95">
        <v>3076</v>
      </c>
      <c r="D99" s="74" t="s">
        <v>1364</v>
      </c>
      <c r="E99" s="62" t="s">
        <v>2298</v>
      </c>
      <c r="F99" s="288">
        <v>286549.74</v>
      </c>
      <c r="G99" s="288">
        <v>20160</v>
      </c>
      <c r="H99" s="288">
        <v>135738.76</v>
      </c>
      <c r="I99" s="62">
        <v>22141.02</v>
      </c>
      <c r="J99" s="62">
        <v>142793.25</v>
      </c>
      <c r="K99" s="62"/>
      <c r="L99" s="62"/>
      <c r="M99" s="289">
        <v>5500</v>
      </c>
      <c r="N99" s="289">
        <v>6150</v>
      </c>
      <c r="Q99" s="289"/>
      <c r="R99" s="62"/>
      <c r="S99" s="62">
        <v>-211401.67</v>
      </c>
      <c r="T99" s="62">
        <v>139858.81</v>
      </c>
      <c r="U99" s="62">
        <v>713142.2</v>
      </c>
      <c r="V99" s="52">
        <v>0</v>
      </c>
      <c r="W99" s="52"/>
      <c r="X99" s="52"/>
      <c r="Y99" s="52">
        <v>122262</v>
      </c>
      <c r="Z99" s="52">
        <v>138534.39999999999</v>
      </c>
      <c r="AA99" s="290">
        <v>153902</v>
      </c>
      <c r="AB99" s="290"/>
      <c r="AC99" s="290"/>
      <c r="AD99" s="290">
        <v>78891.990000000005</v>
      </c>
      <c r="AE99" s="290">
        <v>5908.98</v>
      </c>
      <c r="AF99" s="290"/>
      <c r="AG99" s="290">
        <v>0</v>
      </c>
      <c r="AH99" s="101">
        <f t="shared" si="7"/>
        <v>442448.5</v>
      </c>
      <c r="AI99" s="37">
        <f t="shared" si="8"/>
        <v>11650</v>
      </c>
      <c r="AJ99" s="26">
        <f t="shared" si="9"/>
        <v>430798.5</v>
      </c>
      <c r="AK99" s="17">
        <f t="shared" si="10"/>
        <v>260796.4</v>
      </c>
      <c r="AL99" s="19">
        <f t="shared" si="11"/>
        <v>238702.97</v>
      </c>
      <c r="AM99" s="32">
        <f t="shared" si="12"/>
        <v>22093.429999999993</v>
      </c>
    </row>
    <row r="100" spans="1:39" x14ac:dyDescent="0.2">
      <c r="A100" t="s">
        <v>563</v>
      </c>
      <c r="B100" t="s">
        <v>564</v>
      </c>
      <c r="C100" s="95">
        <v>2086</v>
      </c>
      <c r="D100" s="74" t="s">
        <v>1365</v>
      </c>
      <c r="E100" s="62" t="s">
        <v>2299</v>
      </c>
      <c r="F100" s="288">
        <v>150936.47</v>
      </c>
      <c r="G100" s="288">
        <v>0</v>
      </c>
      <c r="H100" s="288">
        <v>5936.73</v>
      </c>
      <c r="I100" s="62">
        <v>358945.22</v>
      </c>
      <c r="J100" s="62">
        <v>172624.89</v>
      </c>
      <c r="K100" s="62"/>
      <c r="L100" s="62"/>
      <c r="M100" s="289">
        <v>6000</v>
      </c>
      <c r="N100" s="289">
        <v>23040</v>
      </c>
      <c r="Q100" s="289"/>
      <c r="R100" s="62"/>
      <c r="S100" s="62"/>
      <c r="T100" s="62">
        <v>114414.85</v>
      </c>
      <c r="U100" s="62">
        <v>673323.61</v>
      </c>
      <c r="V100" s="52">
        <v>0</v>
      </c>
      <c r="W100" s="52"/>
      <c r="X100" s="52"/>
      <c r="Y100" s="52">
        <v>121080</v>
      </c>
      <c r="Z100" s="52"/>
      <c r="AA100" s="290">
        <v>141270</v>
      </c>
      <c r="AB100" s="290"/>
      <c r="AC100" s="290"/>
      <c r="AD100" s="290">
        <v>19300.150000000001</v>
      </c>
      <c r="AE100" s="290">
        <v>14677.86</v>
      </c>
      <c r="AF100" s="290"/>
      <c r="AG100" s="290"/>
      <c r="AH100" s="101">
        <f t="shared" si="7"/>
        <v>156873.20000000001</v>
      </c>
      <c r="AI100" s="37">
        <f t="shared" si="8"/>
        <v>29040</v>
      </c>
      <c r="AJ100" s="26">
        <f t="shared" si="9"/>
        <v>127833.20000000001</v>
      </c>
      <c r="AK100" s="17">
        <f t="shared" si="10"/>
        <v>121080</v>
      </c>
      <c r="AL100" s="19">
        <f t="shared" si="11"/>
        <v>175248.01</v>
      </c>
      <c r="AM100" s="32">
        <f t="shared" si="12"/>
        <v>-54168.010000000009</v>
      </c>
    </row>
    <row r="101" spans="1:39" x14ac:dyDescent="0.2">
      <c r="A101" t="s">
        <v>563</v>
      </c>
      <c r="B101" t="s">
        <v>564</v>
      </c>
      <c r="C101" s="95">
        <v>1893</v>
      </c>
      <c r="D101" s="74" t="s">
        <v>1366</v>
      </c>
      <c r="E101" s="62" t="s">
        <v>2300</v>
      </c>
      <c r="F101" s="288">
        <v>188257.86</v>
      </c>
      <c r="G101" s="288">
        <v>0</v>
      </c>
      <c r="H101" s="288">
        <v>523656.62</v>
      </c>
      <c r="I101" s="62">
        <v>-822.58</v>
      </c>
      <c r="J101" s="62">
        <v>318210.83</v>
      </c>
      <c r="K101" s="62"/>
      <c r="L101" s="62"/>
      <c r="M101" s="289">
        <v>5000</v>
      </c>
      <c r="N101" s="289">
        <v>6150</v>
      </c>
      <c r="Q101" s="289"/>
      <c r="R101" s="62"/>
      <c r="S101" s="62"/>
      <c r="T101" s="62">
        <v>62458.68</v>
      </c>
      <c r="U101" s="62">
        <v>1404582.07</v>
      </c>
      <c r="V101" s="52">
        <v>0</v>
      </c>
      <c r="W101" s="52"/>
      <c r="X101" s="52"/>
      <c r="Y101" s="52">
        <v>125500</v>
      </c>
      <c r="Z101" s="52"/>
      <c r="AA101" s="290">
        <v>133380</v>
      </c>
      <c r="AB101" s="290"/>
      <c r="AC101" s="290"/>
      <c r="AD101" s="290">
        <v>97265.06</v>
      </c>
      <c r="AE101" s="290">
        <v>5370.48</v>
      </c>
      <c r="AF101" s="290"/>
      <c r="AG101" s="290"/>
      <c r="AH101" s="101">
        <f t="shared" si="7"/>
        <v>711914.48</v>
      </c>
      <c r="AI101" s="37">
        <f t="shared" si="8"/>
        <v>11150</v>
      </c>
      <c r="AJ101" s="26">
        <f t="shared" si="9"/>
        <v>700764.48</v>
      </c>
      <c r="AK101" s="17">
        <f t="shared" si="10"/>
        <v>125500</v>
      </c>
      <c r="AL101" s="19">
        <f t="shared" si="11"/>
        <v>236015.54</v>
      </c>
      <c r="AM101" s="32">
        <f t="shared" si="12"/>
        <v>-110515.54000000001</v>
      </c>
    </row>
    <row r="102" spans="1:39" x14ac:dyDescent="0.2">
      <c r="A102" t="s">
        <v>563</v>
      </c>
      <c r="B102" t="s">
        <v>564</v>
      </c>
      <c r="C102" s="95">
        <v>2677</v>
      </c>
      <c r="D102" s="74" t="s">
        <v>1367</v>
      </c>
      <c r="E102" s="62" t="s">
        <v>2301</v>
      </c>
      <c r="F102" s="288">
        <v>188246.54</v>
      </c>
      <c r="G102" s="288">
        <v>0</v>
      </c>
      <c r="H102" s="288">
        <v>75879.97</v>
      </c>
      <c r="I102" s="62">
        <v>312372.53000000003</v>
      </c>
      <c r="J102" s="62">
        <v>155677.34</v>
      </c>
      <c r="K102" s="62"/>
      <c r="L102" s="62"/>
      <c r="N102" s="289">
        <v>4130</v>
      </c>
      <c r="Q102" s="289"/>
      <c r="R102" s="62"/>
      <c r="S102" s="62">
        <v>-368974.66</v>
      </c>
      <c r="T102" s="62">
        <v>340763.57</v>
      </c>
      <c r="U102" s="62">
        <v>819557.49</v>
      </c>
      <c r="V102" s="52">
        <v>0</v>
      </c>
      <c r="W102" s="52"/>
      <c r="X102" s="52"/>
      <c r="Y102" s="52">
        <v>138900</v>
      </c>
      <c r="Z102" s="52"/>
      <c r="AA102" s="290">
        <v>155886</v>
      </c>
      <c r="AB102" s="290"/>
      <c r="AC102" s="290"/>
      <c r="AD102" s="290">
        <v>31525.91</v>
      </c>
      <c r="AE102" s="290">
        <v>6424.11</v>
      </c>
      <c r="AF102" s="290"/>
      <c r="AG102" s="290"/>
      <c r="AH102" s="101">
        <f t="shared" si="7"/>
        <v>264126.51</v>
      </c>
      <c r="AI102" s="37">
        <f t="shared" si="8"/>
        <v>4130</v>
      </c>
      <c r="AJ102" s="26">
        <f t="shared" si="9"/>
        <v>259996.51</v>
      </c>
      <c r="AK102" s="17">
        <f t="shared" si="10"/>
        <v>138900</v>
      </c>
      <c r="AL102" s="19">
        <f t="shared" si="11"/>
        <v>193836.02</v>
      </c>
      <c r="AM102" s="32">
        <f t="shared" si="12"/>
        <v>-54936.01999999999</v>
      </c>
    </row>
    <row r="103" spans="1:39" x14ac:dyDescent="0.2">
      <c r="A103" t="s">
        <v>563</v>
      </c>
      <c r="B103" t="s">
        <v>564</v>
      </c>
      <c r="C103" s="95">
        <v>2827</v>
      </c>
      <c r="D103" s="74" t="s">
        <v>1368</v>
      </c>
      <c r="E103" s="62" t="s">
        <v>2304</v>
      </c>
      <c r="F103" s="288">
        <v>303292.45</v>
      </c>
      <c r="G103" s="288">
        <v>30000</v>
      </c>
      <c r="H103" s="288">
        <v>97293.23</v>
      </c>
      <c r="I103" s="62">
        <v>76935.759999999995</v>
      </c>
      <c r="J103" s="62">
        <v>-89392.51</v>
      </c>
      <c r="K103" s="62"/>
      <c r="L103" s="62"/>
      <c r="M103" s="289">
        <v>5500</v>
      </c>
      <c r="N103" s="289">
        <v>14740</v>
      </c>
      <c r="Q103" s="289"/>
      <c r="R103" s="62"/>
      <c r="S103" s="62">
        <v>0</v>
      </c>
      <c r="T103" s="62">
        <v>182877.47</v>
      </c>
      <c r="U103" s="62">
        <v>474645.55</v>
      </c>
      <c r="V103" s="52">
        <v>0</v>
      </c>
      <c r="W103" s="52"/>
      <c r="X103" s="52"/>
      <c r="Y103" s="52">
        <v>144284</v>
      </c>
      <c r="Z103" s="52"/>
      <c r="AA103" s="290">
        <v>152874</v>
      </c>
      <c r="AB103" s="290"/>
      <c r="AC103" s="290"/>
      <c r="AD103" s="290">
        <v>24104.93</v>
      </c>
      <c r="AE103" s="290">
        <v>15065.33</v>
      </c>
      <c r="AF103" s="290"/>
      <c r="AG103" s="290"/>
      <c r="AH103" s="101">
        <f t="shared" si="7"/>
        <v>430585.68</v>
      </c>
      <c r="AI103" s="37">
        <f t="shared" si="8"/>
        <v>20240</v>
      </c>
      <c r="AJ103" s="26">
        <f t="shared" si="9"/>
        <v>410345.68</v>
      </c>
      <c r="AK103" s="17">
        <f t="shared" si="10"/>
        <v>144284</v>
      </c>
      <c r="AL103" s="19">
        <f t="shared" si="11"/>
        <v>192044.25999999998</v>
      </c>
      <c r="AM103" s="32">
        <f t="shared" si="12"/>
        <v>-47760.25999999998</v>
      </c>
    </row>
    <row r="104" spans="1:39" x14ac:dyDescent="0.2">
      <c r="A104" t="s">
        <v>563</v>
      </c>
      <c r="B104" t="s">
        <v>564</v>
      </c>
      <c r="C104" s="95">
        <v>3372</v>
      </c>
      <c r="D104" s="74" t="s">
        <v>1369</v>
      </c>
      <c r="E104" s="62" t="s">
        <v>2305</v>
      </c>
      <c r="F104" s="288">
        <v>318601.73</v>
      </c>
      <c r="G104" s="288">
        <v>15000</v>
      </c>
      <c r="H104" s="288">
        <v>60549.42</v>
      </c>
      <c r="I104" s="62">
        <v>184561.76</v>
      </c>
      <c r="J104" s="62">
        <v>206210.82</v>
      </c>
      <c r="K104" s="62"/>
      <c r="L104" s="62"/>
      <c r="M104" s="289">
        <v>5000</v>
      </c>
      <c r="N104" s="289">
        <v>2700</v>
      </c>
      <c r="Q104" s="289"/>
      <c r="R104" s="62"/>
      <c r="S104" s="62"/>
      <c r="T104" s="62">
        <v>214901.95</v>
      </c>
      <c r="U104" s="62">
        <v>1172968.6100000001</v>
      </c>
      <c r="V104" s="52">
        <v>0</v>
      </c>
      <c r="W104" s="52"/>
      <c r="X104" s="52"/>
      <c r="Y104" s="52">
        <v>131930</v>
      </c>
      <c r="Z104" s="52">
        <v>138534.39999999999</v>
      </c>
      <c r="AA104" s="290">
        <v>161916</v>
      </c>
      <c r="AB104" s="290"/>
      <c r="AC104" s="290"/>
      <c r="AD104" s="290">
        <v>26548.12</v>
      </c>
      <c r="AE104" s="290">
        <v>21130.39</v>
      </c>
      <c r="AF104" s="290"/>
      <c r="AG104" s="290"/>
      <c r="AH104" s="101">
        <f t="shared" si="7"/>
        <v>394151.14999999997</v>
      </c>
      <c r="AI104" s="37">
        <f t="shared" si="8"/>
        <v>7700</v>
      </c>
      <c r="AJ104" s="26">
        <f t="shared" si="9"/>
        <v>386451.14999999997</v>
      </c>
      <c r="AK104" s="17">
        <f t="shared" si="10"/>
        <v>270464.40000000002</v>
      </c>
      <c r="AL104" s="19">
        <f t="shared" si="11"/>
        <v>209594.51</v>
      </c>
      <c r="AM104" s="32">
        <f t="shared" si="12"/>
        <v>60869.890000000014</v>
      </c>
    </row>
    <row r="105" spans="1:39" x14ac:dyDescent="0.2">
      <c r="A105" t="s">
        <v>563</v>
      </c>
      <c r="B105" t="s">
        <v>564</v>
      </c>
      <c r="C105" s="95">
        <v>1747</v>
      </c>
      <c r="D105" s="74" t="s">
        <v>1370</v>
      </c>
      <c r="E105" s="62" t="s">
        <v>2353</v>
      </c>
      <c r="F105" s="288">
        <v>558919.84</v>
      </c>
      <c r="G105" s="288">
        <v>0</v>
      </c>
      <c r="H105" s="288">
        <v>22410.77</v>
      </c>
      <c r="I105" s="62">
        <v>393866.95</v>
      </c>
      <c r="J105" s="62">
        <v>42984.04</v>
      </c>
      <c r="K105" s="62"/>
      <c r="L105" s="62"/>
      <c r="M105" s="289">
        <v>6000</v>
      </c>
      <c r="N105" s="289">
        <v>3300</v>
      </c>
      <c r="Q105" s="289"/>
      <c r="R105" s="62"/>
      <c r="S105" s="62"/>
      <c r="T105" s="62">
        <v>273040</v>
      </c>
      <c r="U105" s="62">
        <v>764463.81</v>
      </c>
      <c r="V105" s="52">
        <v>0</v>
      </c>
      <c r="W105" s="52"/>
      <c r="X105" s="52"/>
      <c r="Y105" s="52">
        <v>141480</v>
      </c>
      <c r="Z105" s="52">
        <v>219809.6</v>
      </c>
      <c r="AA105" s="290">
        <v>165775</v>
      </c>
      <c r="AB105" s="290"/>
      <c r="AC105" s="290"/>
      <c r="AD105" s="290">
        <v>37532.79</v>
      </c>
      <c r="AE105" s="290">
        <v>19486.91</v>
      </c>
      <c r="AF105" s="290"/>
      <c r="AG105" s="290"/>
      <c r="AH105" s="101">
        <f t="shared" si="7"/>
        <v>581330.61</v>
      </c>
      <c r="AI105" s="37">
        <f t="shared" si="8"/>
        <v>9300</v>
      </c>
      <c r="AJ105" s="26">
        <f t="shared" si="9"/>
        <v>572030.61</v>
      </c>
      <c r="AK105" s="17">
        <f t="shared" si="10"/>
        <v>361289.6</v>
      </c>
      <c r="AL105" s="19">
        <f t="shared" si="11"/>
        <v>222794.7</v>
      </c>
      <c r="AM105" s="32">
        <f t="shared" si="12"/>
        <v>138494.89999999997</v>
      </c>
    </row>
    <row r="106" spans="1:39" x14ac:dyDescent="0.2">
      <c r="A106" t="s">
        <v>563</v>
      </c>
      <c r="B106" t="s">
        <v>564</v>
      </c>
      <c r="C106" s="95">
        <v>2607</v>
      </c>
      <c r="D106" s="74" t="s">
        <v>1371</v>
      </c>
      <c r="E106" s="62" t="s">
        <v>2354</v>
      </c>
      <c r="F106" s="288">
        <v>144311.72</v>
      </c>
      <c r="G106" s="288">
        <v>0</v>
      </c>
      <c r="H106" s="288">
        <v>52222.71</v>
      </c>
      <c r="I106" s="62">
        <v>1107663.1100000001</v>
      </c>
      <c r="J106" s="62">
        <v>135818.12</v>
      </c>
      <c r="K106" s="62"/>
      <c r="L106" s="62"/>
      <c r="M106" s="289">
        <v>6000</v>
      </c>
      <c r="N106" s="289">
        <v>22580</v>
      </c>
      <c r="Q106" s="289"/>
      <c r="R106" s="62"/>
      <c r="S106" s="62"/>
      <c r="T106" s="62">
        <v>83823.86</v>
      </c>
      <c r="U106" s="62">
        <v>1440238.21</v>
      </c>
      <c r="V106" s="52">
        <v>0</v>
      </c>
      <c r="W106" s="52"/>
      <c r="X106" s="52"/>
      <c r="Y106" s="52">
        <v>123686</v>
      </c>
      <c r="Z106" s="52"/>
      <c r="AA106" s="290">
        <v>140266</v>
      </c>
      <c r="AB106" s="290"/>
      <c r="AC106" s="290"/>
      <c r="AD106" s="290">
        <v>28189.71</v>
      </c>
      <c r="AE106" s="290">
        <v>85236.13</v>
      </c>
      <c r="AF106" s="290"/>
      <c r="AG106" s="290"/>
      <c r="AH106" s="101">
        <f t="shared" si="7"/>
        <v>196534.43</v>
      </c>
      <c r="AI106" s="37">
        <f t="shared" si="8"/>
        <v>28580</v>
      </c>
      <c r="AJ106" s="26">
        <f t="shared" si="9"/>
        <v>167954.43</v>
      </c>
      <c r="AK106" s="17">
        <f t="shared" si="10"/>
        <v>123686</v>
      </c>
      <c r="AL106" s="19">
        <f t="shared" si="11"/>
        <v>253691.84</v>
      </c>
      <c r="AM106" s="32">
        <f t="shared" si="12"/>
        <v>-130005.84</v>
      </c>
    </row>
    <row r="107" spans="1:39" x14ac:dyDescent="0.2">
      <c r="A107" t="s">
        <v>563</v>
      </c>
      <c r="B107" t="s">
        <v>564</v>
      </c>
      <c r="C107" s="95">
        <v>2124</v>
      </c>
      <c r="D107" s="74" t="s">
        <v>1372</v>
      </c>
      <c r="E107" s="62" t="s">
        <v>2359</v>
      </c>
      <c r="F107" s="288">
        <v>876787.66</v>
      </c>
      <c r="G107" s="288">
        <v>0</v>
      </c>
      <c r="H107" s="288">
        <v>42114.16</v>
      </c>
      <c r="I107" s="62">
        <v>2293006.86</v>
      </c>
      <c r="J107" s="62">
        <v>105740.23</v>
      </c>
      <c r="K107" s="62"/>
      <c r="L107" s="62"/>
      <c r="M107" s="289">
        <v>5500</v>
      </c>
      <c r="N107" s="289">
        <v>5700</v>
      </c>
      <c r="Q107" s="289"/>
      <c r="R107" s="62"/>
      <c r="S107" s="62"/>
      <c r="T107" s="62">
        <v>195426.31</v>
      </c>
      <c r="U107" s="62">
        <v>2616413.23</v>
      </c>
      <c r="V107" s="52">
        <v>0</v>
      </c>
      <c r="W107" s="52"/>
      <c r="X107" s="52"/>
      <c r="Y107" s="52">
        <v>87920</v>
      </c>
      <c r="Z107" s="52">
        <v>388427.2</v>
      </c>
      <c r="AA107" s="290">
        <v>148130</v>
      </c>
      <c r="AB107" s="290"/>
      <c r="AC107" s="290"/>
      <c r="AD107" s="290">
        <v>87351.52</v>
      </c>
      <c r="AE107" s="290"/>
      <c r="AF107" s="290"/>
      <c r="AG107" s="290"/>
      <c r="AH107" s="101">
        <f t="shared" si="7"/>
        <v>918901.82000000007</v>
      </c>
      <c r="AI107" s="37">
        <f t="shared" si="8"/>
        <v>11200</v>
      </c>
      <c r="AJ107" s="26">
        <f t="shared" si="9"/>
        <v>907701.82000000007</v>
      </c>
      <c r="AK107" s="17">
        <f t="shared" si="10"/>
        <v>476347.2</v>
      </c>
      <c r="AL107" s="19">
        <f t="shared" si="11"/>
        <v>235481.52000000002</v>
      </c>
      <c r="AM107" s="32">
        <f t="shared" si="12"/>
        <v>240865.68</v>
      </c>
    </row>
    <row r="108" spans="1:39" x14ac:dyDescent="0.2">
      <c r="A108" t="s">
        <v>567</v>
      </c>
      <c r="B108" t="s">
        <v>568</v>
      </c>
      <c r="C108" s="95">
        <v>2908</v>
      </c>
      <c r="D108" s="74" t="s">
        <v>1373</v>
      </c>
      <c r="E108" s="62" t="s">
        <v>2307</v>
      </c>
      <c r="F108" s="288">
        <v>130164.38</v>
      </c>
      <c r="G108" s="288">
        <v>0</v>
      </c>
      <c r="H108" s="288">
        <v>37643.25</v>
      </c>
      <c r="I108" s="62">
        <v>117915.58</v>
      </c>
      <c r="J108" s="62">
        <v>75860.929999999993</v>
      </c>
      <c r="K108" s="62"/>
      <c r="L108" s="62"/>
      <c r="N108" s="289">
        <v>18600</v>
      </c>
      <c r="Q108" s="289"/>
      <c r="R108" s="62"/>
      <c r="S108" s="62"/>
      <c r="T108" s="62"/>
      <c r="U108" s="62">
        <v>2310952.34</v>
      </c>
      <c r="V108" s="52">
        <v>22740.17</v>
      </c>
      <c r="W108" s="52"/>
      <c r="X108" s="52"/>
      <c r="Y108" s="52">
        <v>98250</v>
      </c>
      <c r="Z108" s="52">
        <v>11600</v>
      </c>
      <c r="AA108" s="290">
        <v>125740</v>
      </c>
      <c r="AB108" s="290"/>
      <c r="AC108" s="290"/>
      <c r="AD108" s="290">
        <v>65800.5</v>
      </c>
      <c r="AE108" s="290">
        <v>9022.27</v>
      </c>
      <c r="AF108" s="290"/>
      <c r="AG108" s="290"/>
      <c r="AH108" s="101">
        <f t="shared" si="7"/>
        <v>167807.63</v>
      </c>
      <c r="AI108" s="37">
        <f t="shared" si="8"/>
        <v>18600</v>
      </c>
      <c r="AJ108" s="26">
        <f t="shared" si="9"/>
        <v>149207.63</v>
      </c>
      <c r="AK108" s="17">
        <f t="shared" si="10"/>
        <v>132590.16999999998</v>
      </c>
      <c r="AL108" s="19">
        <f t="shared" si="11"/>
        <v>200562.77</v>
      </c>
      <c r="AM108" s="32">
        <f t="shared" si="12"/>
        <v>-67972.600000000006</v>
      </c>
    </row>
    <row r="109" spans="1:39" x14ac:dyDescent="0.2">
      <c r="A109" t="s">
        <v>567</v>
      </c>
      <c r="B109" t="s">
        <v>568</v>
      </c>
      <c r="C109" s="95">
        <v>2944</v>
      </c>
      <c r="D109" s="74" t="s">
        <v>1374</v>
      </c>
      <c r="E109" s="62" t="s">
        <v>2308</v>
      </c>
      <c r="F109" s="288">
        <v>424846.42</v>
      </c>
      <c r="G109" s="288">
        <v>0</v>
      </c>
      <c r="H109" s="288">
        <v>66190.19</v>
      </c>
      <c r="I109" s="62">
        <v>1527490.54</v>
      </c>
      <c r="J109" s="62">
        <v>104748.6</v>
      </c>
      <c r="K109" s="62"/>
      <c r="L109" s="62"/>
      <c r="N109" s="289">
        <v>23700</v>
      </c>
      <c r="Q109" s="289"/>
      <c r="R109" s="62"/>
      <c r="S109" s="62"/>
      <c r="T109" s="62"/>
      <c r="U109" s="62">
        <v>1228203.58</v>
      </c>
      <c r="V109" s="52">
        <v>9008.7800000000007</v>
      </c>
      <c r="W109" s="52"/>
      <c r="X109" s="52"/>
      <c r="Y109" s="52">
        <v>83820</v>
      </c>
      <c r="Z109" s="52">
        <v>11200</v>
      </c>
      <c r="AA109" s="290">
        <v>110550</v>
      </c>
      <c r="AB109" s="290"/>
      <c r="AC109" s="290"/>
      <c r="AD109" s="290">
        <v>53610.720000000001</v>
      </c>
      <c r="AE109" s="290">
        <v>12448.16</v>
      </c>
      <c r="AF109" s="290"/>
      <c r="AG109" s="290"/>
      <c r="AH109" s="101">
        <f t="shared" si="7"/>
        <v>491036.61</v>
      </c>
      <c r="AI109" s="37">
        <f t="shared" si="8"/>
        <v>23700</v>
      </c>
      <c r="AJ109" s="26">
        <f t="shared" si="9"/>
        <v>467336.61</v>
      </c>
      <c r="AK109" s="17">
        <f t="shared" si="10"/>
        <v>104028.78</v>
      </c>
      <c r="AL109" s="19">
        <f t="shared" si="11"/>
        <v>176608.88</v>
      </c>
      <c r="AM109" s="32">
        <f t="shared" si="12"/>
        <v>-72580.100000000006</v>
      </c>
    </row>
    <row r="110" spans="1:39" x14ac:dyDescent="0.2">
      <c r="A110" t="s">
        <v>567</v>
      </c>
      <c r="B110" t="s">
        <v>568</v>
      </c>
      <c r="C110" s="95">
        <v>4209</v>
      </c>
      <c r="D110" s="74" t="s">
        <v>1375</v>
      </c>
      <c r="E110" s="62" t="s">
        <v>2309</v>
      </c>
      <c r="F110" s="288">
        <v>88778.61</v>
      </c>
      <c r="G110" s="288">
        <v>886.77</v>
      </c>
      <c r="H110" s="288">
        <v>121602.78</v>
      </c>
      <c r="I110" s="62">
        <v>1486880.37</v>
      </c>
      <c r="J110" s="62">
        <v>67371.41</v>
      </c>
      <c r="K110" s="62"/>
      <c r="L110" s="62"/>
      <c r="N110" s="289">
        <v>24100</v>
      </c>
      <c r="Q110" s="289"/>
      <c r="R110" s="62"/>
      <c r="S110" s="62"/>
      <c r="T110" s="62"/>
      <c r="U110" s="62">
        <v>1322855.6000000001</v>
      </c>
      <c r="V110" s="52">
        <v>44268.68</v>
      </c>
      <c r="W110" s="52"/>
      <c r="X110" s="52"/>
      <c r="Y110" s="52">
        <v>112380</v>
      </c>
      <c r="Z110" s="52">
        <v>11600</v>
      </c>
      <c r="AA110" s="290">
        <v>142110</v>
      </c>
      <c r="AB110" s="290"/>
      <c r="AC110" s="290"/>
      <c r="AD110" s="290">
        <v>61201</v>
      </c>
      <c r="AE110" s="290">
        <v>11358.58</v>
      </c>
      <c r="AF110" s="290"/>
      <c r="AG110" s="290"/>
      <c r="AH110" s="101">
        <f t="shared" si="7"/>
        <v>211268.16</v>
      </c>
      <c r="AI110" s="37">
        <f t="shared" si="8"/>
        <v>24100</v>
      </c>
      <c r="AJ110" s="26">
        <f t="shared" si="9"/>
        <v>187168.16</v>
      </c>
      <c r="AK110" s="17">
        <f t="shared" si="10"/>
        <v>168248.68</v>
      </c>
      <c r="AL110" s="19">
        <f t="shared" si="11"/>
        <v>214669.58</v>
      </c>
      <c r="AM110" s="32">
        <f t="shared" si="12"/>
        <v>-46420.899999999994</v>
      </c>
    </row>
    <row r="111" spans="1:39" x14ac:dyDescent="0.2">
      <c r="A111" t="s">
        <v>567</v>
      </c>
      <c r="B111" t="s">
        <v>568</v>
      </c>
      <c r="C111" s="95">
        <v>4669</v>
      </c>
      <c r="D111" s="74" t="s">
        <v>1376</v>
      </c>
      <c r="E111" s="62" t="s">
        <v>2310</v>
      </c>
      <c r="F111" s="288">
        <v>82611.64</v>
      </c>
      <c r="G111" s="288">
        <v>10773.28</v>
      </c>
      <c r="H111" s="288">
        <v>120683.09</v>
      </c>
      <c r="I111" s="62">
        <v>1402670.91</v>
      </c>
      <c r="J111" s="62">
        <v>336004.58</v>
      </c>
      <c r="K111" s="62"/>
      <c r="L111" s="62"/>
      <c r="N111" s="289">
        <v>21809</v>
      </c>
      <c r="Q111" s="289"/>
      <c r="R111" s="62"/>
      <c r="S111" s="62"/>
      <c r="T111" s="62"/>
      <c r="U111" s="62">
        <v>2235714.37</v>
      </c>
      <c r="V111" s="52">
        <v>44321.22</v>
      </c>
      <c r="W111" s="52"/>
      <c r="X111" s="52"/>
      <c r="Y111" s="52">
        <v>104194.4</v>
      </c>
      <c r="Z111" s="52">
        <v>11600</v>
      </c>
      <c r="AA111" s="290">
        <v>120174.39999999999</v>
      </c>
      <c r="AB111" s="290"/>
      <c r="AC111" s="290"/>
      <c r="AD111" s="290">
        <v>45439.46</v>
      </c>
      <c r="AE111" s="290">
        <v>31675.26</v>
      </c>
      <c r="AF111" s="290"/>
      <c r="AG111" s="290"/>
      <c r="AH111" s="101">
        <f t="shared" si="7"/>
        <v>214068.01</v>
      </c>
      <c r="AI111" s="37">
        <f t="shared" si="8"/>
        <v>21809</v>
      </c>
      <c r="AJ111" s="26">
        <f t="shared" si="9"/>
        <v>192259.01</v>
      </c>
      <c r="AK111" s="17">
        <f t="shared" si="10"/>
        <v>160115.62</v>
      </c>
      <c r="AL111" s="19">
        <f t="shared" si="11"/>
        <v>197289.12</v>
      </c>
      <c r="AM111" s="32">
        <f t="shared" si="12"/>
        <v>-37173.5</v>
      </c>
    </row>
    <row r="112" spans="1:39" x14ac:dyDescent="0.2">
      <c r="A112" t="s">
        <v>567</v>
      </c>
      <c r="B112" t="s">
        <v>568</v>
      </c>
      <c r="C112" s="95">
        <v>2279</v>
      </c>
      <c r="D112" s="74" t="s">
        <v>1377</v>
      </c>
      <c r="E112" s="62" t="s">
        <v>2311</v>
      </c>
      <c r="F112" s="288">
        <v>73704.77</v>
      </c>
      <c r="G112" s="288">
        <v>0</v>
      </c>
      <c r="H112" s="288">
        <v>87642.33</v>
      </c>
      <c r="I112" s="62">
        <v>321252.82</v>
      </c>
      <c r="J112" s="62">
        <v>190893.74</v>
      </c>
      <c r="K112" s="62"/>
      <c r="L112" s="62"/>
      <c r="N112" s="289">
        <v>7725</v>
      </c>
      <c r="Q112" s="289"/>
      <c r="R112" s="62"/>
      <c r="S112" s="62"/>
      <c r="T112" s="62"/>
      <c r="U112" s="62">
        <v>1762414.5</v>
      </c>
      <c r="V112" s="52">
        <v>31231.48</v>
      </c>
      <c r="W112" s="52"/>
      <c r="X112" s="52"/>
      <c r="Y112" s="52">
        <v>79207</v>
      </c>
      <c r="Z112" s="52">
        <v>10800</v>
      </c>
      <c r="AA112" s="290">
        <v>105587</v>
      </c>
      <c r="AB112" s="290"/>
      <c r="AC112" s="290"/>
      <c r="AD112" s="290">
        <v>58732.69</v>
      </c>
      <c r="AE112" s="290">
        <v>14523.44</v>
      </c>
      <c r="AF112" s="290"/>
      <c r="AG112" s="290"/>
      <c r="AH112" s="101">
        <f t="shared" si="7"/>
        <v>161347.1</v>
      </c>
      <c r="AI112" s="37">
        <f t="shared" si="8"/>
        <v>7725</v>
      </c>
      <c r="AJ112" s="26">
        <f t="shared" si="9"/>
        <v>153622.1</v>
      </c>
      <c r="AK112" s="17">
        <f t="shared" si="10"/>
        <v>121238.48</v>
      </c>
      <c r="AL112" s="19">
        <f t="shared" si="11"/>
        <v>178843.13</v>
      </c>
      <c r="AM112" s="32">
        <f t="shared" si="12"/>
        <v>-57604.650000000009</v>
      </c>
    </row>
    <row r="113" spans="1:39" x14ac:dyDescent="0.2">
      <c r="A113" t="s">
        <v>567</v>
      </c>
      <c r="B113" t="s">
        <v>568</v>
      </c>
      <c r="C113" s="95">
        <v>723</v>
      </c>
      <c r="D113" s="74" t="s">
        <v>1378</v>
      </c>
      <c r="E113" s="62" t="s">
        <v>2312</v>
      </c>
      <c r="F113" s="288">
        <v>170170.67</v>
      </c>
      <c r="G113" s="288">
        <v>3330.5</v>
      </c>
      <c r="H113" s="288">
        <v>12913.87</v>
      </c>
      <c r="I113" s="62">
        <v>2210871.2000000002</v>
      </c>
      <c r="J113" s="62">
        <v>226756.68</v>
      </c>
      <c r="K113" s="62">
        <v>1</v>
      </c>
      <c r="L113" s="62"/>
      <c r="N113" s="289">
        <v>14200</v>
      </c>
      <c r="P113" s="289">
        <v>1293.47</v>
      </c>
      <c r="Q113" s="289"/>
      <c r="R113" s="62"/>
      <c r="S113" s="62"/>
      <c r="T113" s="62"/>
      <c r="U113" s="62">
        <v>513834.47</v>
      </c>
      <c r="V113" s="52">
        <v>8737.4699999999993</v>
      </c>
      <c r="W113" s="52"/>
      <c r="X113" s="52"/>
      <c r="Y113" s="52">
        <v>147520</v>
      </c>
      <c r="Z113" s="52">
        <v>7200</v>
      </c>
      <c r="AA113" s="290">
        <v>161020</v>
      </c>
      <c r="AB113" s="290"/>
      <c r="AC113" s="290"/>
      <c r="AD113" s="290">
        <v>28124.89</v>
      </c>
      <c r="AE113" s="290">
        <v>15021.01</v>
      </c>
      <c r="AF113" s="290"/>
      <c r="AG113" s="290"/>
      <c r="AH113" s="101">
        <f t="shared" si="7"/>
        <v>186415.04</v>
      </c>
      <c r="AI113" s="37">
        <f t="shared" si="8"/>
        <v>15493.47</v>
      </c>
      <c r="AJ113" s="26">
        <f t="shared" si="9"/>
        <v>170921.57</v>
      </c>
      <c r="AK113" s="17">
        <f t="shared" si="10"/>
        <v>163457.47</v>
      </c>
      <c r="AL113" s="19">
        <f t="shared" si="11"/>
        <v>204165.90000000002</v>
      </c>
      <c r="AM113" s="32">
        <f t="shared" si="12"/>
        <v>-40708.430000000022</v>
      </c>
    </row>
    <row r="114" spans="1:39" x14ac:dyDescent="0.2">
      <c r="A114" t="s">
        <v>567</v>
      </c>
      <c r="B114" t="s">
        <v>568</v>
      </c>
      <c r="C114" s="95">
        <v>3567</v>
      </c>
      <c r="D114" s="74" t="s">
        <v>1379</v>
      </c>
      <c r="E114" s="62" t="s">
        <v>2313</v>
      </c>
      <c r="F114" s="288">
        <v>79257.77</v>
      </c>
      <c r="G114" s="288">
        <v>5996.23</v>
      </c>
      <c r="H114" s="288">
        <v>52632</v>
      </c>
      <c r="I114" s="62">
        <v>842795.14</v>
      </c>
      <c r="J114" s="62">
        <v>163161.57</v>
      </c>
      <c r="K114" s="62"/>
      <c r="L114" s="62"/>
      <c r="N114" s="289">
        <v>19325</v>
      </c>
      <c r="Q114" s="289"/>
      <c r="R114" s="62"/>
      <c r="S114" s="62">
        <v>0</v>
      </c>
      <c r="T114" s="62">
        <v>0</v>
      </c>
      <c r="U114" s="62">
        <v>3774792.24</v>
      </c>
      <c r="V114" s="52">
        <v>42458.68</v>
      </c>
      <c r="W114" s="52"/>
      <c r="X114" s="52"/>
      <c r="Y114" s="52">
        <v>81437</v>
      </c>
      <c r="Z114" s="52">
        <v>11600</v>
      </c>
      <c r="AA114" s="290">
        <v>111517</v>
      </c>
      <c r="AB114" s="290"/>
      <c r="AC114" s="290"/>
      <c r="AD114" s="290">
        <v>60677.54</v>
      </c>
      <c r="AE114" s="290">
        <v>17893.46</v>
      </c>
      <c r="AF114" s="290"/>
      <c r="AG114" s="290"/>
      <c r="AH114" s="101">
        <f t="shared" si="7"/>
        <v>137886</v>
      </c>
      <c r="AI114" s="37">
        <f t="shared" si="8"/>
        <v>19325</v>
      </c>
      <c r="AJ114" s="26">
        <f t="shared" si="9"/>
        <v>118561</v>
      </c>
      <c r="AK114" s="17">
        <f t="shared" si="10"/>
        <v>135495.67999999999</v>
      </c>
      <c r="AL114" s="19">
        <f t="shared" si="11"/>
        <v>190088</v>
      </c>
      <c r="AM114" s="32">
        <f t="shared" si="12"/>
        <v>-54592.320000000007</v>
      </c>
    </row>
    <row r="115" spans="1:39" x14ac:dyDescent="0.2">
      <c r="A115" t="s">
        <v>567</v>
      </c>
      <c r="B115" t="s">
        <v>568</v>
      </c>
      <c r="C115" s="95">
        <v>2416</v>
      </c>
      <c r="D115" s="74" t="s">
        <v>1380</v>
      </c>
      <c r="E115" s="62" t="s">
        <v>2314</v>
      </c>
      <c r="F115" s="288">
        <v>153402.66</v>
      </c>
      <c r="G115" s="288">
        <v>0</v>
      </c>
      <c r="H115" s="288">
        <v>73472.08</v>
      </c>
      <c r="I115" s="62">
        <v>434191.52</v>
      </c>
      <c r="J115" s="62">
        <v>438945.42</v>
      </c>
      <c r="K115" s="62"/>
      <c r="L115" s="62"/>
      <c r="N115" s="289">
        <v>27125</v>
      </c>
      <c r="Q115" s="289"/>
      <c r="R115" s="62"/>
      <c r="S115" s="62"/>
      <c r="T115" s="62">
        <v>6900</v>
      </c>
      <c r="U115" s="62">
        <v>1908283.93</v>
      </c>
      <c r="V115" s="52">
        <v>27648.1</v>
      </c>
      <c r="W115" s="52"/>
      <c r="X115" s="52"/>
      <c r="Y115" s="52">
        <v>81005.3</v>
      </c>
      <c r="Z115" s="52">
        <v>8700</v>
      </c>
      <c r="AA115" s="290">
        <v>106115.3</v>
      </c>
      <c r="AB115" s="290"/>
      <c r="AC115" s="290"/>
      <c r="AD115" s="290">
        <v>46621.72</v>
      </c>
      <c r="AE115" s="290">
        <v>20195.38</v>
      </c>
      <c r="AF115" s="290"/>
      <c r="AG115" s="290"/>
      <c r="AH115" s="101">
        <f t="shared" si="7"/>
        <v>226874.74</v>
      </c>
      <c r="AI115" s="37">
        <f t="shared" si="8"/>
        <v>27125</v>
      </c>
      <c r="AJ115" s="26">
        <f t="shared" si="9"/>
        <v>199749.74</v>
      </c>
      <c r="AK115" s="17">
        <f t="shared" si="10"/>
        <v>117353.4</v>
      </c>
      <c r="AL115" s="19">
        <f t="shared" si="11"/>
        <v>172932.40000000002</v>
      </c>
      <c r="AM115" s="32">
        <f t="shared" si="12"/>
        <v>-55579.000000000029</v>
      </c>
    </row>
    <row r="116" spans="1:39" x14ac:dyDescent="0.2">
      <c r="A116" t="s">
        <v>567</v>
      </c>
      <c r="B116" t="s">
        <v>568</v>
      </c>
      <c r="C116" s="95">
        <v>1268</v>
      </c>
      <c r="D116" s="74" t="s">
        <v>1381</v>
      </c>
      <c r="E116" s="62" t="s">
        <v>2315</v>
      </c>
      <c r="F116" s="288">
        <v>146870.32</v>
      </c>
      <c r="G116" s="288">
        <v>1503</v>
      </c>
      <c r="H116" s="288">
        <v>68574.570000000007</v>
      </c>
      <c r="I116" s="62">
        <v>1164526.06</v>
      </c>
      <c r="J116" s="62">
        <v>321778.71999999997</v>
      </c>
      <c r="K116" s="62"/>
      <c r="L116" s="62"/>
      <c r="N116" s="289">
        <v>14485</v>
      </c>
      <c r="Q116" s="289"/>
      <c r="R116" s="62"/>
      <c r="S116" s="62"/>
      <c r="T116" s="62"/>
      <c r="U116" s="62">
        <v>1980426.11</v>
      </c>
      <c r="V116" s="52">
        <v>23337.27</v>
      </c>
      <c r="W116" s="52"/>
      <c r="X116" s="52"/>
      <c r="Y116" s="52">
        <v>68958.5</v>
      </c>
      <c r="Z116" s="52">
        <v>7000</v>
      </c>
      <c r="AA116" s="290">
        <v>83548.5</v>
      </c>
      <c r="AB116" s="290"/>
      <c r="AC116" s="290"/>
      <c r="AD116" s="290">
        <v>43420.59</v>
      </c>
      <c r="AE116" s="290">
        <v>17067.12</v>
      </c>
      <c r="AF116" s="290"/>
      <c r="AG116" s="290"/>
      <c r="AH116" s="101">
        <f t="shared" si="7"/>
        <v>216947.89</v>
      </c>
      <c r="AI116" s="37">
        <f t="shared" si="8"/>
        <v>14485</v>
      </c>
      <c r="AJ116" s="26">
        <f t="shared" si="9"/>
        <v>202462.89</v>
      </c>
      <c r="AK116" s="17">
        <f t="shared" si="10"/>
        <v>99295.77</v>
      </c>
      <c r="AL116" s="19">
        <f t="shared" si="11"/>
        <v>144036.21</v>
      </c>
      <c r="AM116" s="32">
        <f t="shared" si="12"/>
        <v>-44740.439999999988</v>
      </c>
    </row>
    <row r="117" spans="1:39" x14ac:dyDescent="0.2">
      <c r="A117" t="s">
        <v>567</v>
      </c>
      <c r="B117" t="s">
        <v>568</v>
      </c>
      <c r="C117" s="95">
        <v>3345</v>
      </c>
      <c r="D117" s="74" t="s">
        <v>1382</v>
      </c>
      <c r="E117" s="62" t="s">
        <v>2316</v>
      </c>
      <c r="F117" s="288">
        <v>81034.13</v>
      </c>
      <c r="G117" s="288">
        <v>6863.82</v>
      </c>
      <c r="H117" s="288">
        <v>13868.75</v>
      </c>
      <c r="I117" s="62">
        <v>287048.15000000002</v>
      </c>
      <c r="J117" s="62">
        <v>340972.87</v>
      </c>
      <c r="K117" s="62"/>
      <c r="L117" s="62"/>
      <c r="N117" s="289">
        <v>22825</v>
      </c>
      <c r="Q117" s="289"/>
      <c r="R117" s="62"/>
      <c r="S117" s="62"/>
      <c r="T117" s="62"/>
      <c r="U117" s="62">
        <v>2133398.12</v>
      </c>
      <c r="V117" s="52">
        <v>34422.5</v>
      </c>
      <c r="W117" s="52"/>
      <c r="X117" s="52"/>
      <c r="Y117" s="52">
        <v>161352.79999999999</v>
      </c>
      <c r="Z117" s="52">
        <v>15100</v>
      </c>
      <c r="AA117" s="290">
        <v>195052.79999999999</v>
      </c>
      <c r="AB117" s="290"/>
      <c r="AC117" s="290"/>
      <c r="AD117" s="290">
        <v>54356.63</v>
      </c>
      <c r="AE117" s="290">
        <v>15072.59</v>
      </c>
      <c r="AF117" s="290"/>
      <c r="AG117" s="290"/>
      <c r="AH117" s="101">
        <f t="shared" si="7"/>
        <v>101766.70000000001</v>
      </c>
      <c r="AI117" s="37">
        <f t="shared" si="8"/>
        <v>22825</v>
      </c>
      <c r="AJ117" s="26">
        <f t="shared" si="9"/>
        <v>78941.700000000012</v>
      </c>
      <c r="AK117" s="17">
        <f t="shared" si="10"/>
        <v>210875.3</v>
      </c>
      <c r="AL117" s="19">
        <f t="shared" si="11"/>
        <v>264482.02</v>
      </c>
      <c r="AM117" s="32">
        <f t="shared" si="12"/>
        <v>-53606.72000000003</v>
      </c>
    </row>
    <row r="118" spans="1:39" x14ac:dyDescent="0.2">
      <c r="A118" t="s">
        <v>567</v>
      </c>
      <c r="B118" t="s">
        <v>568</v>
      </c>
      <c r="C118" s="95">
        <v>1431</v>
      </c>
      <c r="D118" s="74" t="s">
        <v>1383</v>
      </c>
      <c r="E118" s="62" t="s">
        <v>2317</v>
      </c>
      <c r="F118" s="288">
        <v>140148.94</v>
      </c>
      <c r="G118" s="288">
        <v>0</v>
      </c>
      <c r="H118" s="288">
        <v>56641.02</v>
      </c>
      <c r="I118" s="62">
        <v>5</v>
      </c>
      <c r="J118" s="62">
        <v>116322.04</v>
      </c>
      <c r="K118" s="62"/>
      <c r="L118" s="62"/>
      <c r="N118" s="289">
        <v>22625</v>
      </c>
      <c r="Q118" s="289"/>
      <c r="R118" s="62"/>
      <c r="S118" s="62"/>
      <c r="T118" s="62"/>
      <c r="U118" s="62">
        <v>1945240.49</v>
      </c>
      <c r="V118" s="52">
        <v>19996.599999999999</v>
      </c>
      <c r="W118" s="52"/>
      <c r="X118" s="52"/>
      <c r="Y118" s="52">
        <v>76351.100000000006</v>
      </c>
      <c r="Z118" s="52">
        <v>8900</v>
      </c>
      <c r="AA118" s="290">
        <v>103651.1</v>
      </c>
      <c r="AB118" s="290"/>
      <c r="AC118" s="290"/>
      <c r="AD118" s="290">
        <v>38112.129999999997</v>
      </c>
      <c r="AE118" s="290">
        <v>3220.38</v>
      </c>
      <c r="AF118" s="290"/>
      <c r="AG118" s="290"/>
      <c r="AH118" s="101">
        <f t="shared" si="7"/>
        <v>196789.96</v>
      </c>
      <c r="AI118" s="37">
        <f t="shared" si="8"/>
        <v>22625</v>
      </c>
      <c r="AJ118" s="26">
        <f t="shared" si="9"/>
        <v>174164.96</v>
      </c>
      <c r="AK118" s="17">
        <f t="shared" si="10"/>
        <v>105247.70000000001</v>
      </c>
      <c r="AL118" s="19">
        <f t="shared" si="11"/>
        <v>144983.61000000002</v>
      </c>
      <c r="AM118" s="32">
        <f t="shared" si="12"/>
        <v>-39735.910000000003</v>
      </c>
    </row>
    <row r="119" spans="1:39" x14ac:dyDescent="0.2">
      <c r="A119" t="s">
        <v>567</v>
      </c>
      <c r="B119" t="s">
        <v>568</v>
      </c>
      <c r="C119" s="95">
        <v>2020</v>
      </c>
      <c r="D119" s="74" t="s">
        <v>1384</v>
      </c>
      <c r="E119" s="62" t="s">
        <v>2318</v>
      </c>
      <c r="F119" s="288">
        <v>42382.45</v>
      </c>
      <c r="G119" s="288">
        <v>0</v>
      </c>
      <c r="H119" s="288">
        <v>17325.91</v>
      </c>
      <c r="I119" s="62">
        <v>485535.76</v>
      </c>
      <c r="J119" s="62">
        <v>193274.47</v>
      </c>
      <c r="K119" s="62"/>
      <c r="L119" s="62"/>
      <c r="N119" s="289">
        <v>27400</v>
      </c>
      <c r="Q119" s="289"/>
      <c r="R119" s="62"/>
      <c r="S119" s="62"/>
      <c r="T119" s="62"/>
      <c r="U119" s="62">
        <v>2404357.2799999998</v>
      </c>
      <c r="V119" s="52">
        <v>13462.76</v>
      </c>
      <c r="W119" s="52">
        <v>50000</v>
      </c>
      <c r="X119" s="52"/>
      <c r="Y119" s="52">
        <v>96920</v>
      </c>
      <c r="Z119" s="52">
        <v>40400</v>
      </c>
      <c r="AA119" s="290">
        <v>157260</v>
      </c>
      <c r="AB119" s="290"/>
      <c r="AC119" s="290"/>
      <c r="AD119" s="290">
        <v>69545.84</v>
      </c>
      <c r="AE119" s="290">
        <v>13198.19</v>
      </c>
      <c r="AF119" s="290"/>
      <c r="AG119" s="290"/>
      <c r="AH119" s="101">
        <f t="shared" si="7"/>
        <v>59708.36</v>
      </c>
      <c r="AI119" s="37">
        <f t="shared" si="8"/>
        <v>27400</v>
      </c>
      <c r="AJ119" s="26">
        <f t="shared" si="9"/>
        <v>32308.36</v>
      </c>
      <c r="AK119" s="17">
        <f t="shared" si="10"/>
        <v>200782.76</v>
      </c>
      <c r="AL119" s="19">
        <f t="shared" si="11"/>
        <v>240004.03</v>
      </c>
      <c r="AM119" s="32">
        <f t="shared" si="12"/>
        <v>-39221.26999999999</v>
      </c>
    </row>
    <row r="120" spans="1:39" x14ac:dyDescent="0.2">
      <c r="A120" t="s">
        <v>567</v>
      </c>
      <c r="B120" t="s">
        <v>568</v>
      </c>
      <c r="C120" s="95">
        <v>3005</v>
      </c>
      <c r="D120" s="74" t="s">
        <v>1385</v>
      </c>
      <c r="E120" s="62" t="s">
        <v>2319</v>
      </c>
      <c r="F120" s="288">
        <v>81603</v>
      </c>
      <c r="G120" s="288">
        <v>50000</v>
      </c>
      <c r="H120" s="288">
        <v>44659.62</v>
      </c>
      <c r="I120" s="62">
        <v>108089.92</v>
      </c>
      <c r="J120" s="62">
        <v>149707.18</v>
      </c>
      <c r="K120" s="62"/>
      <c r="L120" s="62"/>
      <c r="Q120" s="289"/>
      <c r="R120" s="62"/>
      <c r="S120" s="62"/>
      <c r="T120" s="62"/>
      <c r="U120" s="62">
        <v>3154007.83</v>
      </c>
      <c r="V120" s="52">
        <v>32367.93</v>
      </c>
      <c r="W120" s="52"/>
      <c r="X120" s="52"/>
      <c r="Y120" s="52">
        <v>100500</v>
      </c>
      <c r="Z120" s="52"/>
      <c r="AA120" s="290">
        <v>116760</v>
      </c>
      <c r="AB120" s="290"/>
      <c r="AC120" s="290"/>
      <c r="AD120" s="290">
        <v>61426.32</v>
      </c>
      <c r="AE120" s="290">
        <v>11176.12</v>
      </c>
      <c r="AF120" s="290"/>
      <c r="AG120" s="290"/>
      <c r="AH120" s="101">
        <f t="shared" si="7"/>
        <v>176262.62</v>
      </c>
      <c r="AI120" s="37">
        <f t="shared" si="8"/>
        <v>0</v>
      </c>
      <c r="AJ120" s="26">
        <f t="shared" si="9"/>
        <v>176262.62</v>
      </c>
      <c r="AK120" s="17">
        <f t="shared" si="10"/>
        <v>132867.93</v>
      </c>
      <c r="AL120" s="19">
        <f t="shared" si="11"/>
        <v>189362.44</v>
      </c>
      <c r="AM120" s="32">
        <f t="shared" si="12"/>
        <v>-56494.510000000009</v>
      </c>
    </row>
    <row r="121" spans="1:39" x14ac:dyDescent="0.2">
      <c r="A121" t="s">
        <v>567</v>
      </c>
      <c r="B121" t="s">
        <v>568</v>
      </c>
      <c r="C121" s="95">
        <v>2671</v>
      </c>
      <c r="D121" s="74" t="s">
        <v>1386</v>
      </c>
      <c r="E121" s="62" t="s">
        <v>2320</v>
      </c>
      <c r="F121" s="288">
        <v>113796.97</v>
      </c>
      <c r="G121" s="288">
        <v>0</v>
      </c>
      <c r="H121" s="288">
        <v>67830.12</v>
      </c>
      <c r="I121" s="62">
        <v>827019.23</v>
      </c>
      <c r="J121" s="62">
        <v>285822.12</v>
      </c>
      <c r="K121" s="62"/>
      <c r="L121" s="62"/>
      <c r="N121" s="289">
        <v>14925</v>
      </c>
      <c r="O121" s="289">
        <v>82750</v>
      </c>
      <c r="Q121" s="289"/>
      <c r="R121" s="62"/>
      <c r="S121" s="62"/>
      <c r="T121" s="62"/>
      <c r="U121" s="62">
        <v>2272032.2400000002</v>
      </c>
      <c r="V121" s="52">
        <v>28720.03</v>
      </c>
      <c r="W121" s="52"/>
      <c r="X121" s="52"/>
      <c r="Y121" s="52">
        <v>87487.6</v>
      </c>
      <c r="Z121" s="52">
        <v>7200</v>
      </c>
      <c r="AA121" s="290">
        <v>101637.6</v>
      </c>
      <c r="AB121" s="290"/>
      <c r="AC121" s="290"/>
      <c r="AD121" s="290">
        <v>61268.45</v>
      </c>
      <c r="AE121" s="290">
        <v>15104.51</v>
      </c>
      <c r="AF121" s="290"/>
      <c r="AG121" s="290"/>
      <c r="AH121" s="101">
        <f t="shared" si="7"/>
        <v>181627.09</v>
      </c>
      <c r="AI121" s="37">
        <f t="shared" si="8"/>
        <v>97675</v>
      </c>
      <c r="AJ121" s="26">
        <f t="shared" si="9"/>
        <v>83952.09</v>
      </c>
      <c r="AK121" s="17">
        <f t="shared" si="10"/>
        <v>123407.63</v>
      </c>
      <c r="AL121" s="19">
        <f t="shared" si="11"/>
        <v>178010.56</v>
      </c>
      <c r="AM121" s="32">
        <f t="shared" si="12"/>
        <v>-54602.929999999993</v>
      </c>
    </row>
    <row r="122" spans="1:39" x14ac:dyDescent="0.2">
      <c r="A122" t="s">
        <v>567</v>
      </c>
      <c r="B122" t="s">
        <v>568</v>
      </c>
      <c r="C122" s="95">
        <v>1913</v>
      </c>
      <c r="D122" s="74" t="s">
        <v>1387</v>
      </c>
      <c r="E122" s="62" t="s">
        <v>2321</v>
      </c>
      <c r="F122" s="288">
        <v>124962.3</v>
      </c>
      <c r="G122" s="288">
        <v>0</v>
      </c>
      <c r="H122" s="288">
        <v>228356.63</v>
      </c>
      <c r="I122" s="62">
        <v>401945.98</v>
      </c>
      <c r="J122" s="62">
        <v>98192</v>
      </c>
      <c r="K122" s="62"/>
      <c r="L122" s="62"/>
      <c r="N122" s="289">
        <v>15716.86</v>
      </c>
      <c r="Q122" s="289"/>
      <c r="R122" s="62"/>
      <c r="S122" s="62"/>
      <c r="T122" s="62"/>
      <c r="U122" s="62">
        <v>1679735.01</v>
      </c>
      <c r="V122" s="52">
        <v>11408.66</v>
      </c>
      <c r="W122" s="52"/>
      <c r="X122" s="52"/>
      <c r="Y122" s="52">
        <v>43860</v>
      </c>
      <c r="Z122" s="52"/>
      <c r="AA122" s="290">
        <v>59658</v>
      </c>
      <c r="AB122" s="290"/>
      <c r="AC122" s="290"/>
      <c r="AD122" s="290">
        <v>76219.850000000006</v>
      </c>
      <c r="AE122" s="290">
        <v>10904.05</v>
      </c>
      <c r="AF122" s="290"/>
      <c r="AG122" s="290"/>
      <c r="AH122" s="101">
        <f t="shared" si="7"/>
        <v>353318.93</v>
      </c>
      <c r="AI122" s="37">
        <f t="shared" si="8"/>
        <v>15716.86</v>
      </c>
      <c r="AJ122" s="26">
        <f t="shared" si="9"/>
        <v>337602.07</v>
      </c>
      <c r="AK122" s="17">
        <f t="shared" si="10"/>
        <v>55268.66</v>
      </c>
      <c r="AL122" s="19">
        <f t="shared" si="11"/>
        <v>146781.9</v>
      </c>
      <c r="AM122" s="32">
        <f t="shared" si="12"/>
        <v>-91513.239999999991</v>
      </c>
    </row>
    <row r="123" spans="1:39" x14ac:dyDescent="0.2">
      <c r="A123" t="s">
        <v>567</v>
      </c>
      <c r="B123" t="s">
        <v>568</v>
      </c>
      <c r="C123" s="95">
        <v>2409</v>
      </c>
      <c r="D123" s="74" t="s">
        <v>1388</v>
      </c>
      <c r="E123" s="62" t="s">
        <v>2322</v>
      </c>
      <c r="F123" s="288">
        <v>186203.84</v>
      </c>
      <c r="G123" s="288">
        <v>0</v>
      </c>
      <c r="H123" s="288">
        <v>57576.09</v>
      </c>
      <c r="I123" s="62">
        <v>123854.68</v>
      </c>
      <c r="J123" s="62">
        <v>143689.73000000001</v>
      </c>
      <c r="K123" s="62"/>
      <c r="L123" s="62"/>
      <c r="N123" s="289">
        <v>20400</v>
      </c>
      <c r="Q123" s="289"/>
      <c r="R123" s="62"/>
      <c r="S123" s="62"/>
      <c r="T123" s="62"/>
      <c r="U123" s="62">
        <v>1611506.92</v>
      </c>
      <c r="V123" s="52">
        <v>25177.279999999999</v>
      </c>
      <c r="W123" s="52"/>
      <c r="X123" s="52"/>
      <c r="Y123" s="52">
        <v>97880</v>
      </c>
      <c r="Z123" s="52">
        <v>8400</v>
      </c>
      <c r="AA123" s="290">
        <v>113980</v>
      </c>
      <c r="AB123" s="290"/>
      <c r="AC123" s="290"/>
      <c r="AD123" s="290">
        <v>99585.5</v>
      </c>
      <c r="AE123" s="290">
        <v>8868.08</v>
      </c>
      <c r="AF123" s="290"/>
      <c r="AG123" s="290"/>
      <c r="AH123" s="101">
        <f t="shared" si="7"/>
        <v>243779.93</v>
      </c>
      <c r="AI123" s="37">
        <f t="shared" si="8"/>
        <v>20400</v>
      </c>
      <c r="AJ123" s="26">
        <f t="shared" si="9"/>
        <v>223379.93</v>
      </c>
      <c r="AK123" s="17">
        <f t="shared" si="10"/>
        <v>131457.28</v>
      </c>
      <c r="AL123" s="19">
        <f t="shared" si="11"/>
        <v>222433.58</v>
      </c>
      <c r="AM123" s="32">
        <f t="shared" si="12"/>
        <v>-90976.299999999988</v>
      </c>
    </row>
    <row r="124" spans="1:39" x14ac:dyDescent="0.2">
      <c r="A124" t="s">
        <v>567</v>
      </c>
      <c r="B124" t="s">
        <v>568</v>
      </c>
      <c r="C124" s="95">
        <v>1702</v>
      </c>
      <c r="D124" s="74" t="s">
        <v>1389</v>
      </c>
      <c r="E124" s="62" t="s">
        <v>2323</v>
      </c>
      <c r="F124" s="288">
        <v>120763.38</v>
      </c>
      <c r="G124" s="288">
        <v>17603.96</v>
      </c>
      <c r="H124" s="288">
        <v>77154.62</v>
      </c>
      <c r="I124" s="62">
        <v>26491.15</v>
      </c>
      <c r="J124" s="62">
        <v>424660.46</v>
      </c>
      <c r="K124" s="62"/>
      <c r="L124" s="62"/>
      <c r="N124" s="289">
        <v>14925</v>
      </c>
      <c r="Q124" s="289"/>
      <c r="R124" s="62"/>
      <c r="S124" s="62"/>
      <c r="T124" s="62"/>
      <c r="U124" s="62">
        <v>667875.67000000004</v>
      </c>
      <c r="V124" s="52">
        <v>45274.71</v>
      </c>
      <c r="W124" s="52">
        <v>27300</v>
      </c>
      <c r="X124" s="52"/>
      <c r="Y124" s="52">
        <v>28881.3</v>
      </c>
      <c r="Z124" s="52">
        <v>7200</v>
      </c>
      <c r="AA124" s="290">
        <v>66331.3</v>
      </c>
      <c r="AB124" s="290"/>
      <c r="AC124" s="290"/>
      <c r="AD124" s="290">
        <v>37145.79</v>
      </c>
      <c r="AE124" s="290">
        <v>6114.72</v>
      </c>
      <c r="AF124" s="290"/>
      <c r="AG124" s="290"/>
      <c r="AH124" s="101">
        <f t="shared" si="7"/>
        <v>215521.96</v>
      </c>
      <c r="AI124" s="37">
        <f t="shared" si="8"/>
        <v>14925</v>
      </c>
      <c r="AJ124" s="26">
        <f t="shared" si="9"/>
        <v>200596.96</v>
      </c>
      <c r="AK124" s="17">
        <f t="shared" si="10"/>
        <v>108656.01</v>
      </c>
      <c r="AL124" s="19">
        <f t="shared" si="11"/>
        <v>109591.81</v>
      </c>
      <c r="AM124" s="32">
        <f t="shared" si="12"/>
        <v>-935.80000000000291</v>
      </c>
    </row>
    <row r="125" spans="1:39" x14ac:dyDescent="0.2">
      <c r="A125" t="s">
        <v>567</v>
      </c>
      <c r="B125" t="s">
        <v>568</v>
      </c>
      <c r="C125" s="95">
        <v>2179</v>
      </c>
      <c r="D125" s="74" t="s">
        <v>1390</v>
      </c>
      <c r="E125" s="62" t="s">
        <v>2324</v>
      </c>
      <c r="F125" s="288">
        <v>48008.15</v>
      </c>
      <c r="G125" s="288">
        <v>4657.43</v>
      </c>
      <c r="H125" s="288">
        <v>79284.02</v>
      </c>
      <c r="I125" s="62">
        <v>730084.74</v>
      </c>
      <c r="J125" s="62">
        <v>217085.73</v>
      </c>
      <c r="K125" s="62">
        <v>2382.33</v>
      </c>
      <c r="L125" s="62"/>
      <c r="N125" s="289">
        <v>36830</v>
      </c>
      <c r="Q125" s="289"/>
      <c r="R125" s="62"/>
      <c r="S125" s="62"/>
      <c r="T125" s="62"/>
      <c r="U125" s="62">
        <v>654977.96</v>
      </c>
      <c r="V125" s="52">
        <v>28349</v>
      </c>
      <c r="W125" s="52">
        <v>27700</v>
      </c>
      <c r="X125" s="52"/>
      <c r="Y125" s="52">
        <v>53319.1</v>
      </c>
      <c r="Z125" s="52">
        <v>9400</v>
      </c>
      <c r="AA125" s="290">
        <v>86429.1</v>
      </c>
      <c r="AB125" s="290"/>
      <c r="AC125" s="290"/>
      <c r="AD125" s="290">
        <v>41033.32</v>
      </c>
      <c r="AE125" s="290">
        <v>10999.61</v>
      </c>
      <c r="AF125" s="290"/>
      <c r="AG125" s="290"/>
      <c r="AH125" s="101">
        <f t="shared" si="7"/>
        <v>131949.6</v>
      </c>
      <c r="AI125" s="37">
        <f t="shared" si="8"/>
        <v>36830</v>
      </c>
      <c r="AJ125" s="26">
        <f t="shared" si="9"/>
        <v>95119.6</v>
      </c>
      <c r="AK125" s="17">
        <f t="shared" si="10"/>
        <v>118768.1</v>
      </c>
      <c r="AL125" s="19">
        <f t="shared" si="11"/>
        <v>138462.03000000003</v>
      </c>
      <c r="AM125" s="32">
        <f t="shared" si="12"/>
        <v>-19693.930000000022</v>
      </c>
    </row>
    <row r="126" spans="1:39" x14ac:dyDescent="0.2">
      <c r="A126" t="s">
        <v>571</v>
      </c>
      <c r="B126" t="s">
        <v>572</v>
      </c>
      <c r="C126" s="95">
        <v>3793</v>
      </c>
      <c r="D126" s="74" t="s">
        <v>1391</v>
      </c>
      <c r="E126" s="62" t="s">
        <v>2325</v>
      </c>
      <c r="F126" s="288">
        <v>185930.14</v>
      </c>
      <c r="G126" s="288">
        <v>0</v>
      </c>
      <c r="H126" s="288">
        <v>231347.51</v>
      </c>
      <c r="I126" s="62">
        <v>556207.75</v>
      </c>
      <c r="J126" s="62">
        <v>10083.09</v>
      </c>
      <c r="K126" s="62"/>
      <c r="L126" s="62"/>
      <c r="N126" s="289">
        <v>6000</v>
      </c>
      <c r="Q126" s="289"/>
      <c r="R126" s="62"/>
      <c r="S126" s="62"/>
      <c r="T126" s="62"/>
      <c r="U126" s="62">
        <v>3175397.16</v>
      </c>
      <c r="V126" s="52">
        <v>21276</v>
      </c>
      <c r="W126" s="52"/>
      <c r="X126" s="52"/>
      <c r="Y126" s="52">
        <v>158540</v>
      </c>
      <c r="Z126" s="52"/>
      <c r="AA126" s="290">
        <v>167830</v>
      </c>
      <c r="AB126" s="290"/>
      <c r="AC126" s="290"/>
      <c r="AD126" s="290">
        <v>51532.42</v>
      </c>
      <c r="AE126" s="290">
        <v>23011.78</v>
      </c>
      <c r="AF126" s="290"/>
      <c r="AG126" s="290"/>
      <c r="AH126" s="101">
        <f t="shared" si="7"/>
        <v>417277.65</v>
      </c>
      <c r="AI126" s="37">
        <f t="shared" si="8"/>
        <v>6000</v>
      </c>
      <c r="AJ126" s="26">
        <f t="shared" si="9"/>
        <v>411277.65</v>
      </c>
      <c r="AK126" s="17">
        <f t="shared" si="10"/>
        <v>179816</v>
      </c>
      <c r="AL126" s="19">
        <f t="shared" si="11"/>
        <v>242374.19999999998</v>
      </c>
      <c r="AM126" s="32">
        <f t="shared" si="12"/>
        <v>-62558.199999999983</v>
      </c>
    </row>
    <row r="127" spans="1:39" x14ac:dyDescent="0.2">
      <c r="A127" t="s">
        <v>571</v>
      </c>
      <c r="B127" t="s">
        <v>572</v>
      </c>
      <c r="C127" s="95">
        <v>1435</v>
      </c>
      <c r="D127" s="74" t="s">
        <v>1392</v>
      </c>
      <c r="E127" s="62" t="s">
        <v>2326</v>
      </c>
      <c r="F127" s="288">
        <v>126442.73</v>
      </c>
      <c r="G127" s="288">
        <v>0</v>
      </c>
      <c r="H127" s="288">
        <v>5238.8</v>
      </c>
      <c r="I127" s="62">
        <v>133358.54</v>
      </c>
      <c r="J127" s="62">
        <v>29134.26</v>
      </c>
      <c r="K127" s="62"/>
      <c r="L127" s="62"/>
      <c r="N127" s="289">
        <v>7857</v>
      </c>
      <c r="Q127" s="289"/>
      <c r="R127" s="62"/>
      <c r="S127" s="62"/>
      <c r="T127" s="62"/>
      <c r="U127" s="62">
        <v>1191484.79</v>
      </c>
      <c r="V127" s="52">
        <v>11569.09</v>
      </c>
      <c r="W127" s="52"/>
      <c r="X127" s="52">
        <v>333.94</v>
      </c>
      <c r="Y127" s="52">
        <v>71850</v>
      </c>
      <c r="Z127" s="52"/>
      <c r="AA127" s="290">
        <v>91140</v>
      </c>
      <c r="AB127" s="290"/>
      <c r="AC127" s="290"/>
      <c r="AD127" s="290">
        <v>17404.2</v>
      </c>
      <c r="AE127" s="290">
        <v>2955.78</v>
      </c>
      <c r="AF127" s="290"/>
      <c r="AG127" s="290"/>
      <c r="AH127" s="101">
        <f t="shared" si="7"/>
        <v>131681.53</v>
      </c>
      <c r="AI127" s="37">
        <f t="shared" si="8"/>
        <v>7857</v>
      </c>
      <c r="AJ127" s="26">
        <f t="shared" si="9"/>
        <v>123824.53</v>
      </c>
      <c r="AK127" s="17">
        <f t="shared" si="10"/>
        <v>83753.03</v>
      </c>
      <c r="AL127" s="19">
        <f t="shared" si="11"/>
        <v>111499.98</v>
      </c>
      <c r="AM127" s="32">
        <f t="shared" si="12"/>
        <v>-27746.949999999997</v>
      </c>
    </row>
    <row r="128" spans="1:39" x14ac:dyDescent="0.2">
      <c r="A128" t="s">
        <v>571</v>
      </c>
      <c r="B128" t="s">
        <v>572</v>
      </c>
      <c r="C128" s="95">
        <v>1980</v>
      </c>
      <c r="D128" s="74" t="s">
        <v>1393</v>
      </c>
      <c r="E128" s="62" t="s">
        <v>2327</v>
      </c>
      <c r="F128" s="288">
        <v>191738.46</v>
      </c>
      <c r="G128" s="288">
        <v>0</v>
      </c>
      <c r="H128" s="288">
        <v>262029.27</v>
      </c>
      <c r="I128" s="62">
        <v>2376603.59</v>
      </c>
      <c r="J128" s="62">
        <v>107569.16</v>
      </c>
      <c r="K128" s="62"/>
      <c r="L128" s="62"/>
      <c r="N128" s="289">
        <v>4000</v>
      </c>
      <c r="P128" s="289">
        <v>0</v>
      </c>
      <c r="Q128" s="289"/>
      <c r="R128" s="62"/>
      <c r="S128" s="62"/>
      <c r="T128" s="62">
        <v>-363.44</v>
      </c>
      <c r="U128" s="62">
        <v>918887.6</v>
      </c>
      <c r="V128" s="52">
        <v>16626.87</v>
      </c>
      <c r="W128" s="52"/>
      <c r="X128" s="52"/>
      <c r="Y128" s="52">
        <v>130820</v>
      </c>
      <c r="Z128" s="52"/>
      <c r="AA128" s="290">
        <v>130820</v>
      </c>
      <c r="AB128" s="290"/>
      <c r="AC128" s="290"/>
      <c r="AD128" s="290">
        <v>21724.87</v>
      </c>
      <c r="AE128" s="290">
        <v>15786.95</v>
      </c>
      <c r="AF128" s="290"/>
      <c r="AG128" s="290"/>
      <c r="AH128" s="101">
        <f t="shared" si="7"/>
        <v>453767.73</v>
      </c>
      <c r="AI128" s="37">
        <f t="shared" si="8"/>
        <v>4000</v>
      </c>
      <c r="AJ128" s="26">
        <f t="shared" si="9"/>
        <v>449767.73</v>
      </c>
      <c r="AK128" s="17">
        <f t="shared" si="10"/>
        <v>147446.87</v>
      </c>
      <c r="AL128" s="19">
        <f t="shared" si="11"/>
        <v>168331.82</v>
      </c>
      <c r="AM128" s="32">
        <f t="shared" si="12"/>
        <v>-20884.950000000012</v>
      </c>
    </row>
    <row r="129" spans="1:39" x14ac:dyDescent="0.2">
      <c r="A129" t="s">
        <v>571</v>
      </c>
      <c r="B129" t="s">
        <v>572</v>
      </c>
      <c r="C129" s="95">
        <v>2225</v>
      </c>
      <c r="D129" s="74" t="s">
        <v>1394</v>
      </c>
      <c r="E129" s="62" t="s">
        <v>2328</v>
      </c>
      <c r="F129" s="288">
        <v>300067.38</v>
      </c>
      <c r="G129" s="288">
        <v>0</v>
      </c>
      <c r="H129" s="288">
        <v>46774.84</v>
      </c>
      <c r="I129" s="62">
        <v>241684.88</v>
      </c>
      <c r="J129" s="62">
        <v>115340.29</v>
      </c>
      <c r="K129" s="62"/>
      <c r="L129" s="62"/>
      <c r="N129" s="289">
        <v>5000</v>
      </c>
      <c r="P129" s="289">
        <v>555.76</v>
      </c>
      <c r="Q129" s="289"/>
      <c r="R129" s="62"/>
      <c r="S129" s="62"/>
      <c r="T129" s="62"/>
      <c r="U129" s="62">
        <v>1855787.89</v>
      </c>
      <c r="V129" s="52">
        <v>12374.45</v>
      </c>
      <c r="W129" s="52"/>
      <c r="X129" s="52">
        <v>0</v>
      </c>
      <c r="Y129" s="52">
        <v>114710</v>
      </c>
      <c r="Z129" s="52"/>
      <c r="AA129" s="290">
        <v>132790</v>
      </c>
      <c r="AB129" s="290"/>
      <c r="AC129" s="290"/>
      <c r="AD129" s="290">
        <v>100234.75</v>
      </c>
      <c r="AE129" s="290">
        <v>12494.79</v>
      </c>
      <c r="AF129" s="290"/>
      <c r="AG129" s="290"/>
      <c r="AH129" s="101">
        <f t="shared" si="7"/>
        <v>346842.22</v>
      </c>
      <c r="AI129" s="37">
        <f t="shared" si="8"/>
        <v>5555.76</v>
      </c>
      <c r="AJ129" s="26">
        <f t="shared" si="9"/>
        <v>341286.45999999996</v>
      </c>
      <c r="AK129" s="17">
        <f t="shared" si="10"/>
        <v>127084.45</v>
      </c>
      <c r="AL129" s="19">
        <f t="shared" si="11"/>
        <v>245519.54</v>
      </c>
      <c r="AM129" s="32">
        <f t="shared" si="12"/>
        <v>-118435.09000000001</v>
      </c>
    </row>
    <row r="130" spans="1:39" x14ac:dyDescent="0.2">
      <c r="A130" t="s">
        <v>571</v>
      </c>
      <c r="B130" t="s">
        <v>572</v>
      </c>
      <c r="C130" s="95">
        <v>2531</v>
      </c>
      <c r="D130" s="74" t="s">
        <v>1395</v>
      </c>
      <c r="E130" s="62" t="s">
        <v>2329</v>
      </c>
      <c r="F130" s="288">
        <v>313184.48</v>
      </c>
      <c r="G130" s="288">
        <v>0</v>
      </c>
      <c r="H130" s="288">
        <v>36669.699999999997</v>
      </c>
      <c r="I130" s="62">
        <v>487951.96</v>
      </c>
      <c r="J130" s="62">
        <v>90487.18</v>
      </c>
      <c r="K130" s="62"/>
      <c r="L130" s="62"/>
      <c r="N130" s="289">
        <v>5000</v>
      </c>
      <c r="P130" s="289">
        <v>313</v>
      </c>
      <c r="Q130" s="289"/>
      <c r="R130" s="62"/>
      <c r="S130" s="62"/>
      <c r="T130" s="62"/>
      <c r="U130" s="62">
        <v>1498231.3</v>
      </c>
      <c r="V130" s="52">
        <v>26173.360000000001</v>
      </c>
      <c r="W130" s="52"/>
      <c r="X130" s="52"/>
      <c r="Y130" s="52">
        <v>81810</v>
      </c>
      <c r="Z130" s="52"/>
      <c r="AA130" s="290">
        <v>114650</v>
      </c>
      <c r="AB130" s="290"/>
      <c r="AC130" s="290"/>
      <c r="AD130" s="290">
        <v>69803.289999999994</v>
      </c>
      <c r="AE130" s="290">
        <v>12857.22</v>
      </c>
      <c r="AF130" s="290"/>
      <c r="AG130" s="290"/>
      <c r="AH130" s="101">
        <f t="shared" si="7"/>
        <v>349854.18</v>
      </c>
      <c r="AI130" s="37">
        <f t="shared" si="8"/>
        <v>5313</v>
      </c>
      <c r="AJ130" s="26">
        <f t="shared" si="9"/>
        <v>344541.18</v>
      </c>
      <c r="AK130" s="17">
        <f t="shared" si="10"/>
        <v>107983.36</v>
      </c>
      <c r="AL130" s="19">
        <f t="shared" si="11"/>
        <v>197310.50999999998</v>
      </c>
      <c r="AM130" s="32">
        <f t="shared" si="12"/>
        <v>-89327.14999999998</v>
      </c>
    </row>
    <row r="131" spans="1:39" x14ac:dyDescent="0.2">
      <c r="A131" t="s">
        <v>571</v>
      </c>
      <c r="B131" t="s">
        <v>572</v>
      </c>
      <c r="C131" s="95">
        <v>3452</v>
      </c>
      <c r="D131" s="74" t="s">
        <v>1396</v>
      </c>
      <c r="E131" s="62" t="s">
        <v>2330</v>
      </c>
      <c r="F131" s="288">
        <v>161055.82</v>
      </c>
      <c r="G131" s="288"/>
      <c r="H131" s="288">
        <v>16192.18</v>
      </c>
      <c r="I131" s="62">
        <v>398120.99</v>
      </c>
      <c r="J131" s="62">
        <v>4501.08</v>
      </c>
      <c r="K131" s="62"/>
      <c r="L131" s="62"/>
      <c r="P131" s="289">
        <v>2.1800000000000002</v>
      </c>
      <c r="Q131" s="289"/>
      <c r="R131" s="62"/>
      <c r="S131" s="62"/>
      <c r="T131" s="62">
        <v>-1559844.62</v>
      </c>
      <c r="U131" s="62">
        <v>2202136.4300000002</v>
      </c>
      <c r="V131" s="52">
        <v>21013.919999999998</v>
      </c>
      <c r="W131" s="52"/>
      <c r="X131" s="52"/>
      <c r="Y131" s="52">
        <v>127310</v>
      </c>
      <c r="Z131" s="52"/>
      <c r="AA131" s="290">
        <v>174520</v>
      </c>
      <c r="AB131" s="290"/>
      <c r="AC131" s="290"/>
      <c r="AD131" s="290">
        <v>19006.11</v>
      </c>
      <c r="AE131" s="290">
        <v>14957.73</v>
      </c>
      <c r="AF131" s="290"/>
      <c r="AG131" s="290"/>
      <c r="AH131" s="101">
        <f t="shared" si="7"/>
        <v>177248</v>
      </c>
      <c r="AI131" s="37">
        <f t="shared" si="8"/>
        <v>2.1800000000000002</v>
      </c>
      <c r="AJ131" s="26">
        <f t="shared" si="9"/>
        <v>177245.82</v>
      </c>
      <c r="AK131" s="17">
        <f t="shared" si="10"/>
        <v>148323.91999999998</v>
      </c>
      <c r="AL131" s="19">
        <f t="shared" si="11"/>
        <v>208483.84</v>
      </c>
      <c r="AM131" s="32">
        <f t="shared" si="12"/>
        <v>-60159.920000000013</v>
      </c>
    </row>
    <row r="132" spans="1:39" x14ac:dyDescent="0.2">
      <c r="A132" t="s">
        <v>571</v>
      </c>
      <c r="B132" t="s">
        <v>572</v>
      </c>
      <c r="C132" s="95">
        <v>3453</v>
      </c>
      <c r="D132" s="74" t="s">
        <v>1397</v>
      </c>
      <c r="E132" s="62" t="s">
        <v>2331</v>
      </c>
      <c r="F132" s="288">
        <v>311312.98</v>
      </c>
      <c r="G132" s="288">
        <v>0</v>
      </c>
      <c r="H132" s="288">
        <v>23473.3</v>
      </c>
      <c r="I132" s="62">
        <v>2429324.88</v>
      </c>
      <c r="J132" s="62">
        <v>950810.23</v>
      </c>
      <c r="K132" s="62"/>
      <c r="L132" s="62"/>
      <c r="N132" s="289">
        <v>5000</v>
      </c>
      <c r="Q132" s="289"/>
      <c r="R132" s="62"/>
      <c r="S132" s="62"/>
      <c r="T132" s="62"/>
      <c r="U132" s="62">
        <v>655276.54</v>
      </c>
      <c r="V132" s="52">
        <v>25368.44</v>
      </c>
      <c r="W132" s="52"/>
      <c r="X132" s="52"/>
      <c r="Y132" s="52">
        <v>11760</v>
      </c>
      <c r="Z132" s="52">
        <v>0</v>
      </c>
      <c r="AA132" s="290">
        <v>27740</v>
      </c>
      <c r="AB132" s="290"/>
      <c r="AC132" s="290"/>
      <c r="AD132" s="290">
        <v>37386.07</v>
      </c>
      <c r="AE132" s="290">
        <v>36960.94</v>
      </c>
      <c r="AF132" s="290"/>
      <c r="AG132" s="290"/>
      <c r="AH132" s="101">
        <f t="shared" si="7"/>
        <v>334786.27999999997</v>
      </c>
      <c r="AI132" s="37">
        <f t="shared" si="8"/>
        <v>5000</v>
      </c>
      <c r="AJ132" s="26">
        <f t="shared" si="9"/>
        <v>329786.27999999997</v>
      </c>
      <c r="AK132" s="17">
        <f t="shared" si="10"/>
        <v>37128.44</v>
      </c>
      <c r="AL132" s="19">
        <f t="shared" si="11"/>
        <v>102087.01000000001</v>
      </c>
      <c r="AM132" s="32">
        <f t="shared" si="12"/>
        <v>-64958.570000000007</v>
      </c>
    </row>
    <row r="133" spans="1:39" x14ac:dyDescent="0.2">
      <c r="A133" t="s">
        <v>571</v>
      </c>
      <c r="B133" t="s">
        <v>572</v>
      </c>
      <c r="C133" s="95">
        <v>3635</v>
      </c>
      <c r="D133" s="74" t="s">
        <v>1398</v>
      </c>
      <c r="E133" s="62" t="s">
        <v>2332</v>
      </c>
      <c r="F133" s="288">
        <v>47371.64</v>
      </c>
      <c r="G133" s="288">
        <v>0</v>
      </c>
      <c r="H133" s="288">
        <v>203581.73</v>
      </c>
      <c r="I133" s="62">
        <v>1494612.88</v>
      </c>
      <c r="J133" s="62">
        <v>16307.53</v>
      </c>
      <c r="K133" s="62"/>
      <c r="L133" s="62"/>
      <c r="N133" s="289">
        <v>40000</v>
      </c>
      <c r="P133" s="289">
        <v>2868.62</v>
      </c>
      <c r="Q133" s="289"/>
      <c r="R133" s="62"/>
      <c r="S133" s="62"/>
      <c r="T133" s="62"/>
      <c r="U133" s="62">
        <v>1904716.16</v>
      </c>
      <c r="V133" s="52">
        <v>30861.58</v>
      </c>
      <c r="W133" s="52"/>
      <c r="X133" s="52"/>
      <c r="Y133" s="52">
        <v>67540</v>
      </c>
      <c r="Z133" s="52"/>
      <c r="AA133" s="290">
        <v>110100</v>
      </c>
      <c r="AB133" s="290"/>
      <c r="AC133" s="290"/>
      <c r="AD133" s="290">
        <v>57924.62</v>
      </c>
      <c r="AE133" s="290">
        <v>15309.94</v>
      </c>
      <c r="AF133" s="290"/>
      <c r="AG133" s="290"/>
      <c r="AH133" s="101">
        <f t="shared" ref="AH133:AH154" si="13">SUM(F133:H133)</f>
        <v>250953.37</v>
      </c>
      <c r="AI133" s="37">
        <f t="shared" ref="AI133:AI154" si="14">SUM(M133:Q133)</f>
        <v>42868.62</v>
      </c>
      <c r="AJ133" s="26">
        <f t="shared" ref="AJ133:AJ154" si="15">AH133-AI133</f>
        <v>208084.75</v>
      </c>
      <c r="AK133" s="17">
        <f t="shared" ref="AK133:AK154" si="16">SUM(V133:Z133)</f>
        <v>98401.58</v>
      </c>
      <c r="AL133" s="19">
        <f t="shared" ref="AL133:AL154" si="17">SUM(AA133:AG133)</f>
        <v>183334.56</v>
      </c>
      <c r="AM133" s="32">
        <f t="shared" ref="AM133:AM154" si="18">AK133-AL133</f>
        <v>-84932.98</v>
      </c>
    </row>
    <row r="134" spans="1:39" x14ac:dyDescent="0.2">
      <c r="A134" t="s">
        <v>571</v>
      </c>
      <c r="B134" t="s">
        <v>572</v>
      </c>
      <c r="C134" s="95">
        <v>4256</v>
      </c>
      <c r="D134" s="74" t="s">
        <v>1399</v>
      </c>
      <c r="E134" s="62" t="s">
        <v>2333</v>
      </c>
      <c r="F134" s="288">
        <v>393342.83</v>
      </c>
      <c r="G134" s="288">
        <v>0</v>
      </c>
      <c r="H134" s="288">
        <v>20612.89</v>
      </c>
      <c r="I134" s="62">
        <v>504795.13</v>
      </c>
      <c r="J134" s="62">
        <v>92545.83</v>
      </c>
      <c r="K134" s="62"/>
      <c r="L134" s="62"/>
      <c r="Q134" s="289"/>
      <c r="R134" s="62"/>
      <c r="S134" s="62"/>
      <c r="T134" s="62"/>
      <c r="U134" s="62">
        <v>2482221.21</v>
      </c>
      <c r="V134" s="52">
        <v>28649.57</v>
      </c>
      <c r="W134" s="52"/>
      <c r="X134" s="52"/>
      <c r="Y134" s="52">
        <v>122170</v>
      </c>
      <c r="Z134" s="52"/>
      <c r="AA134" s="290">
        <v>141350</v>
      </c>
      <c r="AB134" s="290"/>
      <c r="AC134" s="290"/>
      <c r="AD134" s="290">
        <v>44934.01</v>
      </c>
      <c r="AE134" s="290">
        <v>15616.78</v>
      </c>
      <c r="AF134" s="290">
        <v>0</v>
      </c>
      <c r="AG134" s="290"/>
      <c r="AH134" s="101">
        <f t="shared" si="13"/>
        <v>413955.72000000003</v>
      </c>
      <c r="AI134" s="37">
        <f t="shared" si="14"/>
        <v>0</v>
      </c>
      <c r="AJ134" s="26">
        <f t="shared" si="15"/>
        <v>413955.72000000003</v>
      </c>
      <c r="AK134" s="17">
        <f t="shared" si="16"/>
        <v>150819.57</v>
      </c>
      <c r="AL134" s="19">
        <f t="shared" si="17"/>
        <v>201900.79</v>
      </c>
      <c r="AM134" s="32">
        <f t="shared" si="18"/>
        <v>-51081.22</v>
      </c>
    </row>
    <row r="135" spans="1:39" x14ac:dyDescent="0.2">
      <c r="A135" t="s">
        <v>575</v>
      </c>
      <c r="B135" t="s">
        <v>576</v>
      </c>
      <c r="C135" s="95">
        <v>2177</v>
      </c>
      <c r="D135" s="74" t="s">
        <v>1400</v>
      </c>
      <c r="E135" s="62" t="s">
        <v>2334</v>
      </c>
      <c r="F135" s="288">
        <v>385922.26</v>
      </c>
      <c r="G135" s="288">
        <v>0</v>
      </c>
      <c r="H135" s="288">
        <v>356544.78</v>
      </c>
      <c r="I135" s="62">
        <v>803677.59</v>
      </c>
      <c r="J135" s="62">
        <v>50629.91</v>
      </c>
      <c r="K135" s="62"/>
      <c r="L135" s="62"/>
      <c r="Q135" s="289"/>
      <c r="R135" s="62"/>
      <c r="S135" s="62"/>
      <c r="T135" s="62">
        <v>0</v>
      </c>
      <c r="U135" s="62">
        <v>3637434.23</v>
      </c>
      <c r="V135" s="52">
        <v>3002.94</v>
      </c>
      <c r="W135" s="52"/>
      <c r="X135" s="52">
        <v>0</v>
      </c>
      <c r="Y135" s="52">
        <v>106660</v>
      </c>
      <c r="Z135" s="52"/>
      <c r="AA135" s="290">
        <v>106660</v>
      </c>
      <c r="AB135" s="290"/>
      <c r="AC135" s="290"/>
      <c r="AD135" s="290">
        <v>19827.400000000001</v>
      </c>
      <c r="AE135" s="290">
        <v>13483.03</v>
      </c>
      <c r="AF135" s="290"/>
      <c r="AG135" s="290"/>
      <c r="AH135" s="101">
        <f t="shared" si="13"/>
        <v>742467.04</v>
      </c>
      <c r="AI135" s="37">
        <f t="shared" si="14"/>
        <v>0</v>
      </c>
      <c r="AJ135" s="26">
        <f t="shared" si="15"/>
        <v>742467.04</v>
      </c>
      <c r="AK135" s="17">
        <f t="shared" si="16"/>
        <v>109662.94</v>
      </c>
      <c r="AL135" s="19">
        <f t="shared" si="17"/>
        <v>139970.43</v>
      </c>
      <c r="AM135" s="32">
        <f t="shared" si="18"/>
        <v>-30307.489999999991</v>
      </c>
    </row>
    <row r="136" spans="1:39" x14ac:dyDescent="0.2">
      <c r="A136" t="s">
        <v>575</v>
      </c>
      <c r="B136" t="s">
        <v>576</v>
      </c>
      <c r="C136" s="95">
        <v>3300</v>
      </c>
      <c r="D136" s="74" t="s">
        <v>1401</v>
      </c>
      <c r="E136" s="62" t="s">
        <v>2335</v>
      </c>
      <c r="F136" s="288">
        <v>211224.49</v>
      </c>
      <c r="G136" s="288">
        <v>11650</v>
      </c>
      <c r="H136" s="288">
        <v>56304.24</v>
      </c>
      <c r="I136" s="62">
        <v>-13596.3</v>
      </c>
      <c r="J136" s="62">
        <v>76637.14</v>
      </c>
      <c r="K136" s="62"/>
      <c r="L136" s="62"/>
      <c r="Q136" s="289"/>
      <c r="R136" s="62"/>
      <c r="S136" s="62"/>
      <c r="T136" s="62"/>
      <c r="U136" s="62">
        <v>364715.82</v>
      </c>
      <c r="V136" s="52">
        <v>3213</v>
      </c>
      <c r="W136" s="52"/>
      <c r="X136" s="52"/>
      <c r="Y136" s="52">
        <v>84070</v>
      </c>
      <c r="Z136" s="52"/>
      <c r="AA136" s="290">
        <v>84070</v>
      </c>
      <c r="AB136" s="290"/>
      <c r="AC136" s="290"/>
      <c r="AD136" s="290">
        <v>11471.09</v>
      </c>
      <c r="AE136" s="290">
        <v>14238.16</v>
      </c>
      <c r="AF136" s="290"/>
      <c r="AG136" s="290"/>
      <c r="AH136" s="101">
        <f t="shared" si="13"/>
        <v>279178.73</v>
      </c>
      <c r="AI136" s="37">
        <f t="shared" si="14"/>
        <v>0</v>
      </c>
      <c r="AJ136" s="26">
        <f t="shared" si="15"/>
        <v>279178.73</v>
      </c>
      <c r="AK136" s="17">
        <f t="shared" si="16"/>
        <v>87283</v>
      </c>
      <c r="AL136" s="19">
        <f t="shared" si="17"/>
        <v>109779.25</v>
      </c>
      <c r="AM136" s="32">
        <f t="shared" si="18"/>
        <v>-22496.25</v>
      </c>
    </row>
    <row r="137" spans="1:39" x14ac:dyDescent="0.2">
      <c r="A137" t="s">
        <v>575</v>
      </c>
      <c r="B137" t="s">
        <v>576</v>
      </c>
      <c r="C137" s="95">
        <v>1172</v>
      </c>
      <c r="D137" s="74" t="s">
        <v>1402</v>
      </c>
      <c r="E137" s="62" t="s">
        <v>2336</v>
      </c>
      <c r="F137" s="288">
        <v>374943.33</v>
      </c>
      <c r="G137" s="288">
        <v>22200</v>
      </c>
      <c r="H137" s="288">
        <v>5778.86</v>
      </c>
      <c r="I137" s="62">
        <v>90052.61</v>
      </c>
      <c r="J137" s="62">
        <v>122218.45</v>
      </c>
      <c r="K137" s="62"/>
      <c r="L137" s="62"/>
      <c r="Q137" s="289"/>
      <c r="R137" s="62"/>
      <c r="S137" s="62"/>
      <c r="T137" s="62"/>
      <c r="U137" s="62">
        <v>431249.19</v>
      </c>
      <c r="V137" s="52">
        <v>3948.11</v>
      </c>
      <c r="W137" s="52"/>
      <c r="X137" s="52"/>
      <c r="Y137" s="52"/>
      <c r="Z137" s="52"/>
      <c r="AA137" s="290">
        <v>8327</v>
      </c>
      <c r="AB137" s="290"/>
      <c r="AC137" s="290"/>
      <c r="AD137" s="290">
        <v>16366.88</v>
      </c>
      <c r="AE137" s="290">
        <v>3</v>
      </c>
      <c r="AF137" s="290"/>
      <c r="AG137" s="290">
        <v>500</v>
      </c>
      <c r="AH137" s="101">
        <f t="shared" si="13"/>
        <v>402922.19</v>
      </c>
      <c r="AI137" s="37">
        <f t="shared" si="14"/>
        <v>0</v>
      </c>
      <c r="AJ137" s="26">
        <f t="shared" si="15"/>
        <v>402922.19</v>
      </c>
      <c r="AK137" s="17">
        <f t="shared" si="16"/>
        <v>3948.11</v>
      </c>
      <c r="AL137" s="19">
        <f t="shared" si="17"/>
        <v>25196.879999999997</v>
      </c>
      <c r="AM137" s="32">
        <f t="shared" si="18"/>
        <v>-21248.769999999997</v>
      </c>
    </row>
    <row r="138" spans="1:39" x14ac:dyDescent="0.2">
      <c r="A138" t="s">
        <v>575</v>
      </c>
      <c r="B138" t="s">
        <v>576</v>
      </c>
      <c r="C138" s="95">
        <v>2177</v>
      </c>
      <c r="D138" s="74" t="s">
        <v>1403</v>
      </c>
      <c r="E138" s="62" t="s">
        <v>2337</v>
      </c>
      <c r="F138" s="288">
        <v>394684.85</v>
      </c>
      <c r="G138" s="288">
        <v>0</v>
      </c>
      <c r="H138" s="288">
        <v>403469.99</v>
      </c>
      <c r="I138" s="62">
        <v>68295.81</v>
      </c>
      <c r="J138" s="62">
        <v>21503.01</v>
      </c>
      <c r="K138" s="62"/>
      <c r="L138" s="62"/>
      <c r="Q138" s="289"/>
      <c r="R138" s="62"/>
      <c r="S138" s="62"/>
      <c r="T138" s="62"/>
      <c r="U138" s="62">
        <v>1781769.65</v>
      </c>
      <c r="V138" s="52">
        <v>3591</v>
      </c>
      <c r="W138" s="52"/>
      <c r="X138" s="52"/>
      <c r="Y138" s="52"/>
      <c r="Z138" s="52"/>
      <c r="AA138" s="290">
        <v>6000</v>
      </c>
      <c r="AB138" s="290"/>
      <c r="AC138" s="290"/>
      <c r="AD138" s="290">
        <v>19852.27</v>
      </c>
      <c r="AE138" s="290">
        <v>1</v>
      </c>
      <c r="AF138" s="290"/>
      <c r="AG138" s="290"/>
      <c r="AH138" s="101">
        <f t="shared" si="13"/>
        <v>798154.84</v>
      </c>
      <c r="AI138" s="37">
        <f t="shared" si="14"/>
        <v>0</v>
      </c>
      <c r="AJ138" s="26">
        <f t="shared" si="15"/>
        <v>798154.84</v>
      </c>
      <c r="AK138" s="17">
        <f t="shared" si="16"/>
        <v>3591</v>
      </c>
      <c r="AL138" s="19">
        <f t="shared" si="17"/>
        <v>25853.27</v>
      </c>
      <c r="AM138" s="32">
        <f t="shared" si="18"/>
        <v>-22262.27</v>
      </c>
    </row>
    <row r="139" spans="1:39" x14ac:dyDescent="0.2">
      <c r="A139" t="s">
        <v>575</v>
      </c>
      <c r="B139" t="s">
        <v>576</v>
      </c>
      <c r="C139" s="95">
        <v>4986</v>
      </c>
      <c r="D139" s="74" t="s">
        <v>1404</v>
      </c>
      <c r="E139" s="62" t="s">
        <v>2338</v>
      </c>
      <c r="F139" s="288">
        <v>322930.87</v>
      </c>
      <c r="G139" s="288">
        <v>0</v>
      </c>
      <c r="H139" s="288">
        <v>112658.39</v>
      </c>
      <c r="I139" s="62">
        <v>57914.2</v>
      </c>
      <c r="J139" s="62">
        <v>-5075.66</v>
      </c>
      <c r="K139" s="62"/>
      <c r="L139" s="62"/>
      <c r="N139" s="289">
        <v>6000</v>
      </c>
      <c r="P139" s="289">
        <v>1512.5</v>
      </c>
      <c r="Q139" s="289"/>
      <c r="R139" s="62"/>
      <c r="S139" s="62"/>
      <c r="T139" s="62">
        <v>324665.83</v>
      </c>
      <c r="U139" s="62">
        <v>343312.84</v>
      </c>
      <c r="V139" s="52">
        <v>4013.2</v>
      </c>
      <c r="W139" s="52"/>
      <c r="X139" s="52"/>
      <c r="Y139" s="52">
        <v>95420</v>
      </c>
      <c r="Z139" s="52">
        <v>14018</v>
      </c>
      <c r="AA139" s="290">
        <v>117780</v>
      </c>
      <c r="AB139" s="290"/>
      <c r="AC139" s="290"/>
      <c r="AD139" s="290">
        <v>166859.44</v>
      </c>
      <c r="AE139" s="290">
        <v>24671.22</v>
      </c>
      <c r="AF139" s="290"/>
      <c r="AG139" s="290"/>
      <c r="AH139" s="101">
        <f t="shared" si="13"/>
        <v>435589.26</v>
      </c>
      <c r="AI139" s="37">
        <f t="shared" si="14"/>
        <v>7512.5</v>
      </c>
      <c r="AJ139" s="26">
        <f t="shared" si="15"/>
        <v>428076.76</v>
      </c>
      <c r="AK139" s="17">
        <f t="shared" si="16"/>
        <v>113451.2</v>
      </c>
      <c r="AL139" s="19">
        <f t="shared" si="17"/>
        <v>309310.66000000003</v>
      </c>
      <c r="AM139" s="32">
        <f t="shared" si="18"/>
        <v>-195859.46000000002</v>
      </c>
    </row>
    <row r="140" spans="1:39" x14ac:dyDescent="0.2">
      <c r="A140" t="s">
        <v>575</v>
      </c>
      <c r="B140" t="s">
        <v>576</v>
      </c>
      <c r="C140" s="95">
        <v>4194</v>
      </c>
      <c r="D140" s="74" t="s">
        <v>1405</v>
      </c>
      <c r="E140" s="62" t="s">
        <v>2339</v>
      </c>
      <c r="F140" s="288">
        <v>324488.12</v>
      </c>
      <c r="G140" s="288">
        <v>40950</v>
      </c>
      <c r="H140" s="288">
        <v>230399</v>
      </c>
      <c r="I140" s="62">
        <v>553801.31000000006</v>
      </c>
      <c r="J140" s="62">
        <v>445055.31</v>
      </c>
      <c r="K140" s="62"/>
      <c r="L140" s="62"/>
      <c r="Q140" s="289"/>
      <c r="R140" s="62"/>
      <c r="S140" s="62"/>
      <c r="T140" s="62"/>
      <c r="U140" s="62">
        <v>1627802.29</v>
      </c>
      <c r="V140" s="52">
        <v>20274.2</v>
      </c>
      <c r="W140" s="52"/>
      <c r="X140" s="52"/>
      <c r="Y140" s="52">
        <v>88270</v>
      </c>
      <c r="Z140" s="52"/>
      <c r="AA140" s="290">
        <v>107080</v>
      </c>
      <c r="AB140" s="290"/>
      <c r="AC140" s="290"/>
      <c r="AD140" s="290">
        <v>28338.93</v>
      </c>
      <c r="AE140" s="290">
        <v>5292.82</v>
      </c>
      <c r="AF140" s="290"/>
      <c r="AG140" s="290"/>
      <c r="AH140" s="101">
        <f t="shared" si="13"/>
        <v>595837.12</v>
      </c>
      <c r="AI140" s="37">
        <f t="shared" si="14"/>
        <v>0</v>
      </c>
      <c r="AJ140" s="26">
        <f t="shared" si="15"/>
        <v>595837.12</v>
      </c>
      <c r="AK140" s="17">
        <f t="shared" si="16"/>
        <v>108544.2</v>
      </c>
      <c r="AL140" s="19">
        <f t="shared" si="17"/>
        <v>140711.75</v>
      </c>
      <c r="AM140" s="32">
        <f t="shared" si="18"/>
        <v>-32167.550000000003</v>
      </c>
    </row>
    <row r="141" spans="1:39" x14ac:dyDescent="0.2">
      <c r="A141" t="s">
        <v>575</v>
      </c>
      <c r="B141" t="s">
        <v>576</v>
      </c>
      <c r="C141" s="95">
        <v>4296</v>
      </c>
      <c r="D141" s="74" t="s">
        <v>1406</v>
      </c>
      <c r="E141" s="62" t="s">
        <v>2340</v>
      </c>
      <c r="F141" s="288">
        <v>608078.87</v>
      </c>
      <c r="G141" s="288">
        <v>0</v>
      </c>
      <c r="H141" s="288">
        <v>545758.74</v>
      </c>
      <c r="I141" s="62">
        <v>400.4</v>
      </c>
      <c r="J141" s="62">
        <v>77998.149999999994</v>
      </c>
      <c r="K141" s="62"/>
      <c r="L141" s="62"/>
      <c r="O141" s="289">
        <v>537434.49</v>
      </c>
      <c r="P141" s="289">
        <v>0</v>
      </c>
      <c r="Q141" s="289"/>
      <c r="R141" s="62"/>
      <c r="S141" s="62"/>
      <c r="T141" s="62"/>
      <c r="U141" s="62">
        <v>2560000</v>
      </c>
      <c r="V141" s="52">
        <v>7033.75</v>
      </c>
      <c r="W141" s="52"/>
      <c r="X141" s="52"/>
      <c r="Y141" s="52">
        <v>124690</v>
      </c>
      <c r="Z141" s="52"/>
      <c r="AA141" s="290">
        <v>142730</v>
      </c>
      <c r="AB141" s="290"/>
      <c r="AC141" s="290">
        <v>0</v>
      </c>
      <c r="AD141" s="290">
        <v>39853.71</v>
      </c>
      <c r="AE141" s="290">
        <v>3385.32</v>
      </c>
      <c r="AF141" s="290"/>
      <c r="AG141" s="290"/>
      <c r="AH141" s="101">
        <f t="shared" si="13"/>
        <v>1153837.6099999999</v>
      </c>
      <c r="AI141" s="37">
        <f t="shared" si="14"/>
        <v>537434.49</v>
      </c>
      <c r="AJ141" s="26">
        <f t="shared" si="15"/>
        <v>616403.11999999988</v>
      </c>
      <c r="AK141" s="17">
        <f t="shared" si="16"/>
        <v>131723.75</v>
      </c>
      <c r="AL141" s="19">
        <f t="shared" si="17"/>
        <v>185969.03</v>
      </c>
      <c r="AM141" s="32">
        <f t="shared" si="18"/>
        <v>-54245.279999999999</v>
      </c>
    </row>
    <row r="142" spans="1:39" x14ac:dyDescent="0.2">
      <c r="A142" t="s">
        <v>575</v>
      </c>
      <c r="B142" t="s">
        <v>576</v>
      </c>
      <c r="C142" s="95">
        <v>2528</v>
      </c>
      <c r="D142" s="74" t="s">
        <v>1407</v>
      </c>
      <c r="E142" s="62" t="s">
        <v>2341</v>
      </c>
      <c r="F142" s="288">
        <v>314704.94</v>
      </c>
      <c r="G142" s="288">
        <v>0</v>
      </c>
      <c r="H142" s="288">
        <v>137093.93</v>
      </c>
      <c r="I142" s="62">
        <v>820396.7</v>
      </c>
      <c r="J142" s="62">
        <v>59168.92</v>
      </c>
      <c r="K142" s="62"/>
      <c r="L142" s="62"/>
      <c r="Q142" s="289"/>
      <c r="R142" s="62"/>
      <c r="S142" s="62"/>
      <c r="T142" s="62"/>
      <c r="U142" s="62"/>
      <c r="V142" s="52">
        <v>17095.45</v>
      </c>
      <c r="W142" s="52"/>
      <c r="X142" s="52">
        <v>611.53</v>
      </c>
      <c r="Y142" s="52">
        <v>125820</v>
      </c>
      <c r="Z142" s="52">
        <v>23420</v>
      </c>
      <c r="AA142" s="290">
        <v>158870</v>
      </c>
      <c r="AB142" s="290"/>
      <c r="AC142" s="290">
        <v>2032</v>
      </c>
      <c r="AD142" s="290">
        <v>36308.82</v>
      </c>
      <c r="AE142" s="290">
        <v>7475.5</v>
      </c>
      <c r="AF142" s="290"/>
      <c r="AG142" s="290"/>
      <c r="AH142" s="101">
        <f t="shared" si="13"/>
        <v>451798.87</v>
      </c>
      <c r="AI142" s="37">
        <f t="shared" si="14"/>
        <v>0</v>
      </c>
      <c r="AJ142" s="26">
        <f t="shared" si="15"/>
        <v>451798.87</v>
      </c>
      <c r="AK142" s="17">
        <f t="shared" si="16"/>
        <v>166946.98000000001</v>
      </c>
      <c r="AL142" s="19">
        <f t="shared" si="17"/>
        <v>204686.32</v>
      </c>
      <c r="AM142" s="32">
        <f t="shared" si="18"/>
        <v>-37739.339999999997</v>
      </c>
    </row>
    <row r="143" spans="1:39" x14ac:dyDescent="0.2">
      <c r="A143" t="s">
        <v>575</v>
      </c>
      <c r="B143" t="s">
        <v>576</v>
      </c>
      <c r="C143" s="95">
        <v>3203</v>
      </c>
      <c r="D143" s="74" t="s">
        <v>1408</v>
      </c>
      <c r="E143" s="62" t="s">
        <v>2342</v>
      </c>
      <c r="F143" s="288">
        <v>336578.94</v>
      </c>
      <c r="G143" s="288">
        <v>0</v>
      </c>
      <c r="H143" s="288">
        <v>16702.669999999998</v>
      </c>
      <c r="I143" s="62">
        <v>1784897.84</v>
      </c>
      <c r="J143" s="62">
        <v>234095.59</v>
      </c>
      <c r="K143" s="62"/>
      <c r="L143" s="62"/>
      <c r="Q143" s="289"/>
      <c r="R143" s="62"/>
      <c r="S143" s="62"/>
      <c r="T143" s="62">
        <v>42173.55</v>
      </c>
      <c r="U143" s="62">
        <v>2368242.5</v>
      </c>
      <c r="V143" s="52">
        <v>8271.1</v>
      </c>
      <c r="W143" s="52"/>
      <c r="X143" s="52"/>
      <c r="Y143" s="52">
        <v>103190</v>
      </c>
      <c r="Z143" s="52"/>
      <c r="AA143" s="290">
        <v>112520</v>
      </c>
      <c r="AB143" s="290"/>
      <c r="AC143" s="290"/>
      <c r="AD143" s="290">
        <v>11222.76</v>
      </c>
      <c r="AE143" s="290">
        <v>17392.349999999999</v>
      </c>
      <c r="AF143" s="290"/>
      <c r="AG143" s="290"/>
      <c r="AH143" s="101">
        <f t="shared" si="13"/>
        <v>353281.61</v>
      </c>
      <c r="AI143" s="37">
        <f t="shared" si="14"/>
        <v>0</v>
      </c>
      <c r="AJ143" s="26">
        <f t="shared" si="15"/>
        <v>353281.61</v>
      </c>
      <c r="AK143" s="17">
        <f t="shared" si="16"/>
        <v>111461.1</v>
      </c>
      <c r="AL143" s="19">
        <f t="shared" si="17"/>
        <v>141135.10999999999</v>
      </c>
      <c r="AM143" s="32">
        <f t="shared" si="18"/>
        <v>-29674.00999999998</v>
      </c>
    </row>
    <row r="144" spans="1:39" x14ac:dyDescent="0.2">
      <c r="A144" t="s">
        <v>575</v>
      </c>
      <c r="B144" t="s">
        <v>576</v>
      </c>
      <c r="C144" s="95">
        <v>3469</v>
      </c>
      <c r="D144" s="74" t="s">
        <v>1409</v>
      </c>
      <c r="E144" s="62" t="s">
        <v>2343</v>
      </c>
      <c r="F144" s="288">
        <v>310578.06</v>
      </c>
      <c r="G144" s="288">
        <v>30000</v>
      </c>
      <c r="H144" s="288">
        <v>427627.39</v>
      </c>
      <c r="I144" s="62">
        <v>646477.07999999996</v>
      </c>
      <c r="J144" s="62">
        <v>83647.42</v>
      </c>
      <c r="K144" s="62"/>
      <c r="L144" s="62"/>
      <c r="M144" s="289">
        <v>30000</v>
      </c>
      <c r="Q144" s="289"/>
      <c r="R144" s="62"/>
      <c r="S144" s="62"/>
      <c r="T144" s="62">
        <v>-17200</v>
      </c>
      <c r="U144" s="62">
        <v>1552681.09</v>
      </c>
      <c r="V144" s="52">
        <v>8357.52</v>
      </c>
      <c r="W144" s="52"/>
      <c r="X144" s="52"/>
      <c r="Y144" s="52">
        <v>63115</v>
      </c>
      <c r="Z144" s="52">
        <v>30000</v>
      </c>
      <c r="AA144" s="290">
        <v>63115</v>
      </c>
      <c r="AB144" s="290"/>
      <c r="AC144" s="290"/>
      <c r="AD144" s="290">
        <v>88576.18</v>
      </c>
      <c r="AE144" s="290">
        <v>16932.48</v>
      </c>
      <c r="AF144" s="290"/>
      <c r="AG144" s="290"/>
      <c r="AH144" s="101">
        <f t="shared" si="13"/>
        <v>768205.45</v>
      </c>
      <c r="AI144" s="37">
        <f t="shared" si="14"/>
        <v>30000</v>
      </c>
      <c r="AJ144" s="26">
        <f t="shared" si="15"/>
        <v>738205.45</v>
      </c>
      <c r="AK144" s="17">
        <f t="shared" si="16"/>
        <v>101472.52</v>
      </c>
      <c r="AL144" s="19">
        <f t="shared" si="17"/>
        <v>168623.66</v>
      </c>
      <c r="AM144" s="32">
        <f t="shared" si="18"/>
        <v>-67151.14</v>
      </c>
    </row>
    <row r="145" spans="1:39" x14ac:dyDescent="0.2">
      <c r="A145" t="s">
        <v>575</v>
      </c>
      <c r="B145" t="s">
        <v>576</v>
      </c>
      <c r="C145" s="95">
        <v>3469</v>
      </c>
      <c r="D145" s="74" t="s">
        <v>1410</v>
      </c>
      <c r="E145" s="62" t="s">
        <v>2358</v>
      </c>
      <c r="F145" s="288">
        <v>319184.12</v>
      </c>
      <c r="G145" s="288">
        <v>0</v>
      </c>
      <c r="H145" s="288">
        <v>37280.65</v>
      </c>
      <c r="I145" s="62">
        <v>1658298.93</v>
      </c>
      <c r="J145" s="62">
        <v>630688.43999999994</v>
      </c>
      <c r="K145" s="62"/>
      <c r="L145" s="62"/>
      <c r="Q145" s="289"/>
      <c r="R145" s="62"/>
      <c r="S145" s="62"/>
      <c r="T145" s="62"/>
      <c r="U145" s="62">
        <v>2662147.65</v>
      </c>
      <c r="V145" s="52">
        <v>7353.19</v>
      </c>
      <c r="W145" s="52"/>
      <c r="X145" s="52"/>
      <c r="Y145" s="52"/>
      <c r="Z145" s="52"/>
      <c r="AA145" s="290">
        <v>8917.65</v>
      </c>
      <c r="AB145" s="290"/>
      <c r="AC145" s="290"/>
      <c r="AD145" s="290">
        <v>14659.7</v>
      </c>
      <c r="AE145" s="290">
        <v>2</v>
      </c>
      <c r="AF145" s="290"/>
      <c r="AG145" s="290"/>
      <c r="AH145" s="101">
        <f t="shared" si="13"/>
        <v>356464.77</v>
      </c>
      <c r="AI145" s="37">
        <f t="shared" si="14"/>
        <v>0</v>
      </c>
      <c r="AJ145" s="26">
        <f t="shared" si="15"/>
        <v>356464.77</v>
      </c>
      <c r="AK145" s="17">
        <f t="shared" si="16"/>
        <v>7353.19</v>
      </c>
      <c r="AL145" s="19">
        <f t="shared" si="17"/>
        <v>23579.35</v>
      </c>
      <c r="AM145" s="32">
        <f t="shared" si="18"/>
        <v>-16226.16</v>
      </c>
    </row>
    <row r="146" spans="1:39" x14ac:dyDescent="0.2">
      <c r="A146" t="s">
        <v>579</v>
      </c>
      <c r="B146" t="s">
        <v>580</v>
      </c>
      <c r="C146" s="95">
        <v>2217</v>
      </c>
      <c r="D146" s="74" t="s">
        <v>1411</v>
      </c>
      <c r="E146" s="62" t="s">
        <v>2344</v>
      </c>
      <c r="F146" s="288">
        <v>76458.880000000005</v>
      </c>
      <c r="G146" s="288">
        <v>7720</v>
      </c>
      <c r="H146" s="288">
        <v>557781.42000000004</v>
      </c>
      <c r="I146" s="62">
        <v>689868.48</v>
      </c>
      <c r="J146" s="62">
        <v>52235.56</v>
      </c>
      <c r="K146" s="62"/>
      <c r="L146" s="62"/>
      <c r="M146" s="289">
        <v>0</v>
      </c>
      <c r="N146" s="289">
        <v>0</v>
      </c>
      <c r="P146" s="289">
        <v>239998.45</v>
      </c>
      <c r="Q146" s="289"/>
      <c r="R146" s="62"/>
      <c r="S146" s="62"/>
      <c r="T146" s="62">
        <v>-685207.47</v>
      </c>
      <c r="U146" s="62">
        <v>1849445.73</v>
      </c>
      <c r="V146" s="52">
        <v>16058.7</v>
      </c>
      <c r="W146" s="52"/>
      <c r="X146" s="52">
        <v>0</v>
      </c>
      <c r="Y146" s="52">
        <v>69360</v>
      </c>
      <c r="Z146" s="52"/>
      <c r="AA146" s="290">
        <v>69360</v>
      </c>
      <c r="AB146" s="290"/>
      <c r="AC146" s="290">
        <v>3520</v>
      </c>
      <c r="AD146" s="290">
        <v>30801.89</v>
      </c>
      <c r="AE146" s="290">
        <v>3145.18</v>
      </c>
      <c r="AF146" s="290"/>
      <c r="AG146" s="290"/>
      <c r="AH146" s="101">
        <f t="shared" si="13"/>
        <v>641960.30000000005</v>
      </c>
      <c r="AI146" s="37">
        <f t="shared" si="14"/>
        <v>239998.45</v>
      </c>
      <c r="AJ146" s="26">
        <f t="shared" si="15"/>
        <v>401961.85000000003</v>
      </c>
      <c r="AK146" s="17">
        <f t="shared" si="16"/>
        <v>85418.7</v>
      </c>
      <c r="AL146" s="19">
        <f t="shared" si="17"/>
        <v>106827.06999999999</v>
      </c>
      <c r="AM146" s="32">
        <f t="shared" si="18"/>
        <v>-21408.369999999995</v>
      </c>
    </row>
    <row r="147" spans="1:39" x14ac:dyDescent="0.2">
      <c r="A147" t="s">
        <v>579</v>
      </c>
      <c r="B147" t="s">
        <v>580</v>
      </c>
      <c r="C147" s="95">
        <v>3536</v>
      </c>
      <c r="D147" s="74" t="s">
        <v>1412</v>
      </c>
      <c r="E147" s="62" t="s">
        <v>2345</v>
      </c>
      <c r="F147" s="288">
        <v>41814.43</v>
      </c>
      <c r="G147" s="288">
        <v>100</v>
      </c>
      <c r="H147" s="288">
        <v>52746.21</v>
      </c>
      <c r="I147" s="62">
        <v>234661.06</v>
      </c>
      <c r="J147" s="62">
        <v>249431.71</v>
      </c>
      <c r="K147" s="62"/>
      <c r="L147" s="62"/>
      <c r="N147" s="289">
        <v>16182.74</v>
      </c>
      <c r="P147" s="289">
        <v>0</v>
      </c>
      <c r="Q147" s="289">
        <v>50000</v>
      </c>
      <c r="R147" s="62"/>
      <c r="S147" s="62"/>
      <c r="T147" s="62">
        <v>-2020006.46</v>
      </c>
      <c r="U147" s="62">
        <v>2606531.4300000002</v>
      </c>
      <c r="V147" s="52">
        <v>28855.48</v>
      </c>
      <c r="W147" s="52"/>
      <c r="X147" s="52"/>
      <c r="Y147" s="52">
        <v>153840</v>
      </c>
      <c r="Z147" s="52"/>
      <c r="AA147" s="290">
        <v>162740</v>
      </c>
      <c r="AB147" s="290">
        <v>0</v>
      </c>
      <c r="AC147" s="290"/>
      <c r="AD147" s="290">
        <v>89471.679999999993</v>
      </c>
      <c r="AE147" s="290">
        <v>4454.1000000000004</v>
      </c>
      <c r="AF147" s="290"/>
      <c r="AG147" s="290"/>
      <c r="AH147" s="101">
        <f t="shared" si="13"/>
        <v>94660.64</v>
      </c>
      <c r="AI147" s="37">
        <f t="shared" si="14"/>
        <v>66182.740000000005</v>
      </c>
      <c r="AJ147" s="26">
        <f t="shared" si="15"/>
        <v>28477.899999999994</v>
      </c>
      <c r="AK147" s="17">
        <f t="shared" si="16"/>
        <v>182695.48</v>
      </c>
      <c r="AL147" s="19">
        <f t="shared" si="17"/>
        <v>256665.78</v>
      </c>
      <c r="AM147" s="32">
        <f t="shared" si="18"/>
        <v>-73970.299999999988</v>
      </c>
    </row>
    <row r="148" spans="1:39" x14ac:dyDescent="0.2">
      <c r="A148" t="s">
        <v>579</v>
      </c>
      <c r="B148" t="s">
        <v>580</v>
      </c>
      <c r="C148" s="95">
        <v>4975</v>
      </c>
      <c r="D148" s="74" t="s">
        <v>1413</v>
      </c>
      <c r="E148" s="62" t="s">
        <v>2346</v>
      </c>
      <c r="F148" s="288">
        <v>190281.86</v>
      </c>
      <c r="G148" s="288">
        <v>50000</v>
      </c>
      <c r="H148" s="288">
        <v>209948.11</v>
      </c>
      <c r="I148" s="62">
        <v>-123780.33</v>
      </c>
      <c r="J148" s="62">
        <v>-251028.44</v>
      </c>
      <c r="K148" s="62"/>
      <c r="L148" s="62"/>
      <c r="N148" s="289">
        <v>6975</v>
      </c>
      <c r="P148" s="289">
        <v>95668.46</v>
      </c>
      <c r="Q148" s="289"/>
      <c r="R148" s="62"/>
      <c r="S148" s="62"/>
      <c r="T148" s="62">
        <v>-1264738.3600000001</v>
      </c>
      <c r="U148" s="62">
        <v>1289115.33</v>
      </c>
      <c r="V148" s="52">
        <v>17670.990000000002</v>
      </c>
      <c r="W148" s="52"/>
      <c r="X148" s="52"/>
      <c r="Y148" s="52">
        <v>126590</v>
      </c>
      <c r="Z148" s="52"/>
      <c r="AA148" s="290">
        <v>135670</v>
      </c>
      <c r="AB148" s="290"/>
      <c r="AC148" s="290"/>
      <c r="AD148" s="290">
        <v>51235</v>
      </c>
      <c r="AE148" s="290">
        <v>8783.2199999999993</v>
      </c>
      <c r="AF148" s="290"/>
      <c r="AG148" s="290"/>
      <c r="AH148" s="101">
        <f t="shared" si="13"/>
        <v>450229.97</v>
      </c>
      <c r="AI148" s="37">
        <f t="shared" si="14"/>
        <v>102643.46</v>
      </c>
      <c r="AJ148" s="26">
        <f t="shared" si="15"/>
        <v>347586.50999999995</v>
      </c>
      <c r="AK148" s="17">
        <f t="shared" si="16"/>
        <v>144260.99</v>
      </c>
      <c r="AL148" s="19">
        <f t="shared" si="17"/>
        <v>195688.22</v>
      </c>
      <c r="AM148" s="32">
        <f t="shared" si="18"/>
        <v>-51427.23000000001</v>
      </c>
    </row>
    <row r="149" spans="1:39" x14ac:dyDescent="0.2">
      <c r="A149" t="s">
        <v>579</v>
      </c>
      <c r="B149" t="s">
        <v>580</v>
      </c>
      <c r="C149" s="95">
        <v>2059</v>
      </c>
      <c r="D149" s="74" t="s">
        <v>1414</v>
      </c>
      <c r="E149" s="62" t="s">
        <v>2347</v>
      </c>
      <c r="F149" s="288">
        <v>178378.76</v>
      </c>
      <c r="G149" s="288">
        <v>0</v>
      </c>
      <c r="H149" s="288">
        <v>317934.82</v>
      </c>
      <c r="I149" s="62">
        <v>1846796.6</v>
      </c>
      <c r="J149" s="62">
        <v>993771.25</v>
      </c>
      <c r="K149" s="62"/>
      <c r="L149" s="62"/>
      <c r="N149" s="289">
        <v>6975</v>
      </c>
      <c r="Q149" s="289"/>
      <c r="R149" s="62"/>
      <c r="S149" s="62"/>
      <c r="T149" s="62">
        <v>1088312.55</v>
      </c>
      <c r="U149" s="62">
        <v>2316929.4300000002</v>
      </c>
      <c r="V149" s="52">
        <v>17591.689999999999</v>
      </c>
      <c r="W149" s="52"/>
      <c r="X149" s="52"/>
      <c r="Y149" s="52">
        <v>81977.100000000006</v>
      </c>
      <c r="Z149" s="52">
        <v>13200</v>
      </c>
      <c r="AA149" s="290">
        <v>107007.1</v>
      </c>
      <c r="AB149" s="290">
        <v>7420</v>
      </c>
      <c r="AC149" s="290"/>
      <c r="AD149" s="290">
        <v>52656.25</v>
      </c>
      <c r="AE149" s="290">
        <v>20528.990000000002</v>
      </c>
      <c r="AF149" s="290"/>
      <c r="AG149" s="290"/>
      <c r="AH149" s="101">
        <f t="shared" si="13"/>
        <v>496313.58</v>
      </c>
      <c r="AI149" s="37">
        <f t="shared" si="14"/>
        <v>6975</v>
      </c>
      <c r="AJ149" s="26">
        <f t="shared" si="15"/>
        <v>489338.58</v>
      </c>
      <c r="AK149" s="17">
        <f t="shared" si="16"/>
        <v>112768.79000000001</v>
      </c>
      <c r="AL149" s="19">
        <f t="shared" si="17"/>
        <v>187612.34</v>
      </c>
      <c r="AM149" s="32">
        <f t="shared" si="18"/>
        <v>-74843.549999999988</v>
      </c>
    </row>
    <row r="150" spans="1:39" x14ac:dyDescent="0.2">
      <c r="A150" t="s">
        <v>579</v>
      </c>
      <c r="B150" t="s">
        <v>580</v>
      </c>
      <c r="C150" s="95">
        <v>1986</v>
      </c>
      <c r="D150" s="74" t="s">
        <v>1415</v>
      </c>
      <c r="E150" s="285" t="s">
        <v>2348</v>
      </c>
      <c r="F150" s="288">
        <v>86712.18</v>
      </c>
      <c r="G150" s="288">
        <v>0</v>
      </c>
      <c r="H150" s="288">
        <v>661607.68999999994</v>
      </c>
      <c r="I150" s="62">
        <v>521974.97</v>
      </c>
      <c r="J150" s="62">
        <v>105376.71</v>
      </c>
      <c r="K150" s="62"/>
      <c r="L150" s="62"/>
      <c r="M150" s="289">
        <v>0</v>
      </c>
      <c r="N150" s="289">
        <v>36390</v>
      </c>
      <c r="Q150" s="289"/>
      <c r="R150" s="62"/>
      <c r="S150" s="62"/>
      <c r="T150" s="62">
        <v>-1211262.76</v>
      </c>
      <c r="U150" s="62">
        <v>2601070</v>
      </c>
      <c r="V150" s="52">
        <v>8132.87</v>
      </c>
      <c r="W150" s="52"/>
      <c r="X150" s="52"/>
      <c r="Y150" s="52">
        <v>52510</v>
      </c>
      <c r="Z150" s="52"/>
      <c r="AA150" s="290">
        <v>61850</v>
      </c>
      <c r="AB150" s="290"/>
      <c r="AC150" s="290">
        <v>800</v>
      </c>
      <c r="AD150" s="290">
        <v>37784.129999999997</v>
      </c>
      <c r="AE150" s="290">
        <v>10680.43</v>
      </c>
      <c r="AF150" s="290"/>
      <c r="AG150" s="290"/>
      <c r="AH150" s="101">
        <f t="shared" si="13"/>
        <v>748319.86999999988</v>
      </c>
      <c r="AI150" s="37">
        <f t="shared" si="14"/>
        <v>36390</v>
      </c>
      <c r="AJ150" s="26">
        <f t="shared" si="15"/>
        <v>711929.86999999988</v>
      </c>
      <c r="AK150" s="17">
        <f t="shared" si="16"/>
        <v>60642.87</v>
      </c>
      <c r="AL150" s="19">
        <f t="shared" si="17"/>
        <v>111114.56</v>
      </c>
      <c r="AM150" s="32">
        <f t="shared" si="18"/>
        <v>-50471.689999999995</v>
      </c>
    </row>
    <row r="151" spans="1:39" x14ac:dyDescent="0.2">
      <c r="A151" t="s">
        <v>583</v>
      </c>
      <c r="B151" t="s">
        <v>585</v>
      </c>
      <c r="C151" s="95">
        <v>2574</v>
      </c>
      <c r="D151" s="74" t="s">
        <v>1416</v>
      </c>
      <c r="E151" s="62" t="s">
        <v>2302</v>
      </c>
      <c r="F151" s="288">
        <v>126275.03</v>
      </c>
      <c r="G151" s="288">
        <v>0</v>
      </c>
      <c r="H151" s="288">
        <v>72503.399999999994</v>
      </c>
      <c r="I151" s="62">
        <v>904696.73</v>
      </c>
      <c r="J151" s="62">
        <v>47511.26</v>
      </c>
      <c r="K151" s="62"/>
      <c r="L151" s="62"/>
      <c r="P151" s="289">
        <v>7650</v>
      </c>
      <c r="Q151" s="289"/>
      <c r="R151" s="62"/>
      <c r="S151" s="62"/>
      <c r="T151" s="62">
        <v>-266843.52000000002</v>
      </c>
      <c r="U151" s="62">
        <v>1440146.04</v>
      </c>
      <c r="V151" s="52">
        <v>20319.939999999999</v>
      </c>
      <c r="W151" s="52"/>
      <c r="X151" s="52"/>
      <c r="Y151" s="52">
        <v>105680</v>
      </c>
      <c r="Z151" s="52"/>
      <c r="AA151" s="290">
        <v>121920</v>
      </c>
      <c r="AB151" s="290"/>
      <c r="AC151" s="290"/>
      <c r="AD151" s="290">
        <v>17201.18</v>
      </c>
      <c r="AE151" s="290">
        <v>16032.86</v>
      </c>
      <c r="AF151" s="290"/>
      <c r="AG151" s="290"/>
      <c r="AH151" s="101">
        <f t="shared" si="13"/>
        <v>198778.43</v>
      </c>
      <c r="AI151" s="37">
        <f t="shared" si="14"/>
        <v>7650</v>
      </c>
      <c r="AJ151" s="26">
        <f t="shared" si="15"/>
        <v>191128.43</v>
      </c>
      <c r="AK151" s="17">
        <f t="shared" si="16"/>
        <v>125999.94</v>
      </c>
      <c r="AL151" s="19">
        <f t="shared" si="17"/>
        <v>155154.03999999998</v>
      </c>
      <c r="AM151" s="32">
        <f t="shared" si="18"/>
        <v>-29154.099999999977</v>
      </c>
    </row>
    <row r="152" spans="1:39" x14ac:dyDescent="0.2">
      <c r="A152" t="s">
        <v>583</v>
      </c>
      <c r="B152" t="s">
        <v>585</v>
      </c>
      <c r="C152" s="95">
        <v>918</v>
      </c>
      <c r="D152" s="74" t="s">
        <v>1417</v>
      </c>
      <c r="E152" s="62" t="s">
        <v>2303</v>
      </c>
      <c r="F152" s="288">
        <v>129948.3</v>
      </c>
      <c r="G152" s="288">
        <v>0</v>
      </c>
      <c r="H152" s="288">
        <v>76142.39</v>
      </c>
      <c r="I152" s="62">
        <v>112912.2</v>
      </c>
      <c r="J152" s="62">
        <v>-170167.52</v>
      </c>
      <c r="K152" s="62"/>
      <c r="L152" s="62"/>
      <c r="O152" s="289">
        <v>16850</v>
      </c>
      <c r="Q152" s="289"/>
      <c r="R152" s="62"/>
      <c r="S152" s="62"/>
      <c r="T152" s="62">
        <v>-934226.31</v>
      </c>
      <c r="U152" s="62">
        <v>1115345.6000000001</v>
      </c>
      <c r="V152" s="52">
        <v>5316.57</v>
      </c>
      <c r="W152" s="52"/>
      <c r="X152" s="52"/>
      <c r="Y152" s="52">
        <v>93440</v>
      </c>
      <c r="Z152" s="52"/>
      <c r="AA152" s="290">
        <v>101030</v>
      </c>
      <c r="AB152" s="290"/>
      <c r="AC152" s="290"/>
      <c r="AD152" s="290">
        <v>14456.51</v>
      </c>
      <c r="AE152" s="290">
        <v>32023.98</v>
      </c>
      <c r="AF152" s="290"/>
      <c r="AG152" s="290"/>
      <c r="AH152" s="101">
        <f t="shared" si="13"/>
        <v>206090.69</v>
      </c>
      <c r="AI152" s="37">
        <f t="shared" si="14"/>
        <v>16850</v>
      </c>
      <c r="AJ152" s="26">
        <f t="shared" si="15"/>
        <v>189240.69</v>
      </c>
      <c r="AK152" s="17">
        <f t="shared" si="16"/>
        <v>98756.57</v>
      </c>
      <c r="AL152" s="19">
        <f t="shared" si="17"/>
        <v>147510.49</v>
      </c>
      <c r="AM152" s="32">
        <f t="shared" si="18"/>
        <v>-48753.919999999984</v>
      </c>
    </row>
    <row r="153" spans="1:39" x14ac:dyDescent="0.2">
      <c r="A153" t="s">
        <v>583</v>
      </c>
      <c r="B153" t="s">
        <v>585</v>
      </c>
      <c r="C153" s="95">
        <v>4046</v>
      </c>
      <c r="D153" s="74" t="s">
        <v>1418</v>
      </c>
      <c r="E153" s="62" t="s">
        <v>2306</v>
      </c>
      <c r="F153" s="288">
        <v>88973.03</v>
      </c>
      <c r="G153" s="288">
        <v>0</v>
      </c>
      <c r="H153" s="288">
        <v>101916.28</v>
      </c>
      <c r="I153" s="62">
        <v>554091.38</v>
      </c>
      <c r="J153" s="62">
        <v>79330.42</v>
      </c>
      <c r="K153" s="62"/>
      <c r="L153" s="62"/>
      <c r="O153" s="289">
        <v>76400</v>
      </c>
      <c r="Q153" s="289"/>
      <c r="R153" s="62"/>
      <c r="S153" s="62"/>
      <c r="T153" s="62">
        <v>-329733.56</v>
      </c>
      <c r="U153" s="62">
        <v>1161019.07</v>
      </c>
      <c r="V153" s="52">
        <v>920</v>
      </c>
      <c r="W153" s="52"/>
      <c r="X153" s="52"/>
      <c r="Y153" s="52">
        <v>102340</v>
      </c>
      <c r="Z153" s="52"/>
      <c r="AA153" s="290">
        <v>136590</v>
      </c>
      <c r="AB153" s="290"/>
      <c r="AC153" s="290"/>
      <c r="AD153" s="290">
        <v>39102.080000000002</v>
      </c>
      <c r="AE153" s="290">
        <v>9229.32</v>
      </c>
      <c r="AF153" s="290"/>
      <c r="AG153" s="290"/>
      <c r="AH153" s="101">
        <f t="shared" si="13"/>
        <v>190889.31</v>
      </c>
      <c r="AI153" s="37">
        <f t="shared" si="14"/>
        <v>76400</v>
      </c>
      <c r="AJ153" s="26">
        <f t="shared" si="15"/>
        <v>114489.31</v>
      </c>
      <c r="AK153" s="17">
        <f t="shared" si="16"/>
        <v>103260</v>
      </c>
      <c r="AL153" s="19">
        <f t="shared" si="17"/>
        <v>184921.40000000002</v>
      </c>
      <c r="AM153" s="32">
        <f t="shared" si="18"/>
        <v>-81661.400000000023</v>
      </c>
    </row>
    <row r="154" spans="1:39" x14ac:dyDescent="0.2">
      <c r="A154" t="s">
        <v>583</v>
      </c>
      <c r="B154" t="s">
        <v>585</v>
      </c>
      <c r="C154" s="95">
        <v>1868</v>
      </c>
      <c r="D154" s="74" t="s">
        <v>1419</v>
      </c>
      <c r="E154" s="62" t="s">
        <v>2355</v>
      </c>
      <c r="F154" s="288">
        <v>64661.02</v>
      </c>
      <c r="G154" s="288">
        <v>0</v>
      </c>
      <c r="H154" s="288">
        <v>27520.29</v>
      </c>
      <c r="I154" s="62">
        <v>1225785.3600000001</v>
      </c>
      <c r="J154" s="62">
        <v>352281.5</v>
      </c>
      <c r="K154" s="62"/>
      <c r="L154" s="62"/>
      <c r="O154" s="289">
        <v>51125</v>
      </c>
      <c r="Q154" s="289"/>
      <c r="R154" s="62"/>
      <c r="S154" s="62"/>
      <c r="T154" s="62">
        <v>-318729.84999999998</v>
      </c>
      <c r="U154" s="62">
        <v>1993235.29</v>
      </c>
      <c r="V154" s="52">
        <v>700</v>
      </c>
      <c r="W154" s="52"/>
      <c r="X154" s="52"/>
      <c r="Y154" s="52">
        <v>90560</v>
      </c>
      <c r="Z154" s="52"/>
      <c r="AA154" s="290">
        <v>98940</v>
      </c>
      <c r="AB154" s="290"/>
      <c r="AC154" s="290"/>
      <c r="AD154" s="290">
        <v>25397.91</v>
      </c>
      <c r="AE154" s="290">
        <v>21680.36</v>
      </c>
      <c r="AF154" s="290"/>
      <c r="AG154" s="290"/>
      <c r="AH154" s="101">
        <f t="shared" si="13"/>
        <v>92181.31</v>
      </c>
      <c r="AI154" s="37">
        <f t="shared" si="14"/>
        <v>51125</v>
      </c>
      <c r="AJ154" s="26">
        <f t="shared" si="15"/>
        <v>41056.31</v>
      </c>
      <c r="AK154" s="17">
        <f t="shared" si="16"/>
        <v>91260</v>
      </c>
      <c r="AL154" s="19">
        <f t="shared" si="17"/>
        <v>146018.27000000002</v>
      </c>
      <c r="AM154" s="32">
        <f t="shared" si="18"/>
        <v>-54758.270000000019</v>
      </c>
    </row>
    <row r="157" spans="1:39" x14ac:dyDescent="0.2">
      <c r="D157" s="56"/>
    </row>
    <row r="158" spans="1:39" x14ac:dyDescent="0.2">
      <c r="D158" s="56"/>
    </row>
    <row r="159" spans="1:39" x14ac:dyDescent="0.2">
      <c r="D159" s="56"/>
    </row>
    <row r="160" spans="1:39" x14ac:dyDescent="0.2">
      <c r="D160" s="56"/>
    </row>
    <row r="161" spans="4:33" x14ac:dyDescent="0.2">
      <c r="D161" s="56"/>
    </row>
    <row r="162" spans="4:33" x14ac:dyDescent="0.2">
      <c r="D162" s="56"/>
    </row>
    <row r="163" spans="4:33" x14ac:dyDescent="0.2">
      <c r="D163" s="56"/>
      <c r="E163" s="57"/>
      <c r="F163" s="275"/>
      <c r="G163" s="275"/>
      <c r="H163" s="275"/>
      <c r="I163" s="57"/>
      <c r="J163" s="57"/>
      <c r="K163" s="57"/>
      <c r="L163" s="57"/>
      <c r="Q163" s="301"/>
      <c r="R163" s="57"/>
      <c r="S163" s="57"/>
      <c r="T163" s="57"/>
      <c r="U163" s="57"/>
      <c r="V163" s="276"/>
      <c r="W163" s="276"/>
      <c r="X163" s="276"/>
      <c r="Y163" s="276"/>
      <c r="Z163" s="276"/>
      <c r="AA163" s="277"/>
      <c r="AB163" s="277"/>
      <c r="AC163" s="277"/>
      <c r="AD163" s="277"/>
      <c r="AE163" s="277"/>
      <c r="AF163" s="277"/>
      <c r="AG163" s="277"/>
    </row>
    <row r="164" spans="4:33" x14ac:dyDescent="0.2">
      <c r="D164" s="56"/>
    </row>
    <row r="165" spans="4:33" x14ac:dyDescent="0.2">
      <c r="D165" s="56"/>
    </row>
  </sheetData>
  <autoFilter ref="A1:AM15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7"/>
  <sheetViews>
    <sheetView topLeftCell="A13" zoomScaleNormal="100" workbookViewId="0">
      <selection sqref="A1:H32"/>
    </sheetView>
  </sheetViews>
  <sheetFormatPr defaultRowHeight="13.5" x14ac:dyDescent="0.25"/>
  <cols>
    <col min="1" max="1" width="6.375" style="110" customWidth="1"/>
    <col min="2" max="2" width="14.125" style="110" customWidth="1"/>
    <col min="3" max="3" width="10.375" style="110" customWidth="1"/>
    <col min="4" max="4" width="9.625" style="110" customWidth="1"/>
    <col min="5" max="5" width="11.75" style="110" customWidth="1"/>
    <col min="6" max="6" width="13.625" style="110" customWidth="1"/>
    <col min="7" max="7" width="9.875" style="110" customWidth="1"/>
    <col min="8" max="8" width="45.5" style="110" customWidth="1"/>
    <col min="9" max="241" width="9" style="110"/>
    <col min="242" max="242" width="7.125" style="110" customWidth="1"/>
    <col min="243" max="243" width="12.75" style="110" customWidth="1"/>
    <col min="244" max="244" width="12.875" style="110" customWidth="1"/>
    <col min="245" max="248" width="10.375" style="110" customWidth="1"/>
    <col min="249" max="249" width="65.25" style="110" customWidth="1"/>
    <col min="250" max="497" width="9" style="110"/>
    <col min="498" max="498" width="7.125" style="110" customWidth="1"/>
    <col min="499" max="499" width="12.75" style="110" customWidth="1"/>
    <col min="500" max="500" width="12.875" style="110" customWidth="1"/>
    <col min="501" max="504" width="10.375" style="110" customWidth="1"/>
    <col min="505" max="505" width="65.25" style="110" customWidth="1"/>
    <col min="506" max="753" width="9" style="110"/>
    <col min="754" max="754" width="7.125" style="110" customWidth="1"/>
    <col min="755" max="755" width="12.75" style="110" customWidth="1"/>
    <col min="756" max="756" width="12.875" style="110" customWidth="1"/>
    <col min="757" max="760" width="10.375" style="110" customWidth="1"/>
    <col min="761" max="761" width="65.25" style="110" customWidth="1"/>
    <col min="762" max="1009" width="9" style="110"/>
    <col min="1010" max="1010" width="7.125" style="110" customWidth="1"/>
    <col min="1011" max="1011" width="12.75" style="110" customWidth="1"/>
    <col min="1012" max="1012" width="12.875" style="110" customWidth="1"/>
    <col min="1013" max="1016" width="10.375" style="110" customWidth="1"/>
    <col min="1017" max="1017" width="65.25" style="110" customWidth="1"/>
    <col min="1018" max="1265" width="9" style="110"/>
    <col min="1266" max="1266" width="7.125" style="110" customWidth="1"/>
    <col min="1267" max="1267" width="12.75" style="110" customWidth="1"/>
    <col min="1268" max="1268" width="12.875" style="110" customWidth="1"/>
    <col min="1269" max="1272" width="10.375" style="110" customWidth="1"/>
    <col min="1273" max="1273" width="65.25" style="110" customWidth="1"/>
    <col min="1274" max="1521" width="9" style="110"/>
    <col min="1522" max="1522" width="7.125" style="110" customWidth="1"/>
    <col min="1523" max="1523" width="12.75" style="110" customWidth="1"/>
    <col min="1524" max="1524" width="12.875" style="110" customWidth="1"/>
    <col min="1525" max="1528" width="10.375" style="110" customWidth="1"/>
    <col min="1529" max="1529" width="65.25" style="110" customWidth="1"/>
    <col min="1530" max="1777" width="9" style="110"/>
    <col min="1778" max="1778" width="7.125" style="110" customWidth="1"/>
    <col min="1779" max="1779" width="12.75" style="110" customWidth="1"/>
    <col min="1780" max="1780" width="12.875" style="110" customWidth="1"/>
    <col min="1781" max="1784" width="10.375" style="110" customWidth="1"/>
    <col min="1785" max="1785" width="65.25" style="110" customWidth="1"/>
    <col min="1786" max="2033" width="9" style="110"/>
    <col min="2034" max="2034" width="7.125" style="110" customWidth="1"/>
    <col min="2035" max="2035" width="12.75" style="110" customWidth="1"/>
    <col min="2036" max="2036" width="12.875" style="110" customWidth="1"/>
    <col min="2037" max="2040" width="10.375" style="110" customWidth="1"/>
    <col min="2041" max="2041" width="65.25" style="110" customWidth="1"/>
    <col min="2042" max="2289" width="9" style="110"/>
    <col min="2290" max="2290" width="7.125" style="110" customWidth="1"/>
    <col min="2291" max="2291" width="12.75" style="110" customWidth="1"/>
    <col min="2292" max="2292" width="12.875" style="110" customWidth="1"/>
    <col min="2293" max="2296" width="10.375" style="110" customWidth="1"/>
    <col min="2297" max="2297" width="65.25" style="110" customWidth="1"/>
    <col min="2298" max="2545" width="9" style="110"/>
    <col min="2546" max="2546" width="7.125" style="110" customWidth="1"/>
    <col min="2547" max="2547" width="12.75" style="110" customWidth="1"/>
    <col min="2548" max="2548" width="12.875" style="110" customWidth="1"/>
    <col min="2549" max="2552" width="10.375" style="110" customWidth="1"/>
    <col min="2553" max="2553" width="65.25" style="110" customWidth="1"/>
    <col min="2554" max="2801" width="9" style="110"/>
    <col min="2802" max="2802" width="7.125" style="110" customWidth="1"/>
    <col min="2803" max="2803" width="12.75" style="110" customWidth="1"/>
    <col min="2804" max="2804" width="12.875" style="110" customWidth="1"/>
    <col min="2805" max="2808" width="10.375" style="110" customWidth="1"/>
    <col min="2809" max="2809" width="65.25" style="110" customWidth="1"/>
    <col min="2810" max="3057" width="9" style="110"/>
    <col min="3058" max="3058" width="7.125" style="110" customWidth="1"/>
    <col min="3059" max="3059" width="12.75" style="110" customWidth="1"/>
    <col min="3060" max="3060" width="12.875" style="110" customWidth="1"/>
    <col min="3061" max="3064" width="10.375" style="110" customWidth="1"/>
    <col min="3065" max="3065" width="65.25" style="110" customWidth="1"/>
    <col min="3066" max="3313" width="9" style="110"/>
    <col min="3314" max="3314" width="7.125" style="110" customWidth="1"/>
    <col min="3315" max="3315" width="12.75" style="110" customWidth="1"/>
    <col min="3316" max="3316" width="12.875" style="110" customWidth="1"/>
    <col min="3317" max="3320" width="10.375" style="110" customWidth="1"/>
    <col min="3321" max="3321" width="65.25" style="110" customWidth="1"/>
    <col min="3322" max="3569" width="9" style="110"/>
    <col min="3570" max="3570" width="7.125" style="110" customWidth="1"/>
    <col min="3571" max="3571" width="12.75" style="110" customWidth="1"/>
    <col min="3572" max="3572" width="12.875" style="110" customWidth="1"/>
    <col min="3573" max="3576" width="10.375" style="110" customWidth="1"/>
    <col min="3577" max="3577" width="65.25" style="110" customWidth="1"/>
    <col min="3578" max="3825" width="9" style="110"/>
    <col min="3826" max="3826" width="7.125" style="110" customWidth="1"/>
    <col min="3827" max="3827" width="12.75" style="110" customWidth="1"/>
    <col min="3828" max="3828" width="12.875" style="110" customWidth="1"/>
    <col min="3829" max="3832" width="10.375" style="110" customWidth="1"/>
    <col min="3833" max="3833" width="65.25" style="110" customWidth="1"/>
    <col min="3834" max="4081" width="9" style="110"/>
    <col min="4082" max="4082" width="7.125" style="110" customWidth="1"/>
    <col min="4083" max="4083" width="12.75" style="110" customWidth="1"/>
    <col min="4084" max="4084" width="12.875" style="110" customWidth="1"/>
    <col min="4085" max="4088" width="10.375" style="110" customWidth="1"/>
    <col min="4089" max="4089" width="65.25" style="110" customWidth="1"/>
    <col min="4090" max="4337" width="9" style="110"/>
    <col min="4338" max="4338" width="7.125" style="110" customWidth="1"/>
    <col min="4339" max="4339" width="12.75" style="110" customWidth="1"/>
    <col min="4340" max="4340" width="12.875" style="110" customWidth="1"/>
    <col min="4341" max="4344" width="10.375" style="110" customWidth="1"/>
    <col min="4345" max="4345" width="65.25" style="110" customWidth="1"/>
    <col min="4346" max="4593" width="9" style="110"/>
    <col min="4594" max="4594" width="7.125" style="110" customWidth="1"/>
    <col min="4595" max="4595" width="12.75" style="110" customWidth="1"/>
    <col min="4596" max="4596" width="12.875" style="110" customWidth="1"/>
    <col min="4597" max="4600" width="10.375" style="110" customWidth="1"/>
    <col min="4601" max="4601" width="65.25" style="110" customWidth="1"/>
    <col min="4602" max="4849" width="9" style="110"/>
    <col min="4850" max="4850" width="7.125" style="110" customWidth="1"/>
    <col min="4851" max="4851" width="12.75" style="110" customWidth="1"/>
    <col min="4852" max="4852" width="12.875" style="110" customWidth="1"/>
    <col min="4853" max="4856" width="10.375" style="110" customWidth="1"/>
    <col min="4857" max="4857" width="65.25" style="110" customWidth="1"/>
    <col min="4858" max="5105" width="9" style="110"/>
    <col min="5106" max="5106" width="7.125" style="110" customWidth="1"/>
    <col min="5107" max="5107" width="12.75" style="110" customWidth="1"/>
    <col min="5108" max="5108" width="12.875" style="110" customWidth="1"/>
    <col min="5109" max="5112" width="10.375" style="110" customWidth="1"/>
    <col min="5113" max="5113" width="65.25" style="110" customWidth="1"/>
    <col min="5114" max="5361" width="9" style="110"/>
    <col min="5362" max="5362" width="7.125" style="110" customWidth="1"/>
    <col min="5363" max="5363" width="12.75" style="110" customWidth="1"/>
    <col min="5364" max="5364" width="12.875" style="110" customWidth="1"/>
    <col min="5365" max="5368" width="10.375" style="110" customWidth="1"/>
    <col min="5369" max="5369" width="65.25" style="110" customWidth="1"/>
    <col min="5370" max="5617" width="9" style="110"/>
    <col min="5618" max="5618" width="7.125" style="110" customWidth="1"/>
    <col min="5619" max="5619" width="12.75" style="110" customWidth="1"/>
    <col min="5620" max="5620" width="12.875" style="110" customWidth="1"/>
    <col min="5621" max="5624" width="10.375" style="110" customWidth="1"/>
    <col min="5625" max="5625" width="65.25" style="110" customWidth="1"/>
    <col min="5626" max="5873" width="9" style="110"/>
    <col min="5874" max="5874" width="7.125" style="110" customWidth="1"/>
    <col min="5875" max="5875" width="12.75" style="110" customWidth="1"/>
    <col min="5876" max="5876" width="12.875" style="110" customWidth="1"/>
    <col min="5877" max="5880" width="10.375" style="110" customWidth="1"/>
    <col min="5881" max="5881" width="65.25" style="110" customWidth="1"/>
    <col min="5882" max="6129" width="9" style="110"/>
    <col min="6130" max="6130" width="7.125" style="110" customWidth="1"/>
    <col min="6131" max="6131" width="12.75" style="110" customWidth="1"/>
    <col min="6132" max="6132" width="12.875" style="110" customWidth="1"/>
    <col min="6133" max="6136" width="10.375" style="110" customWidth="1"/>
    <col min="6137" max="6137" width="65.25" style="110" customWidth="1"/>
    <col min="6138" max="6385" width="9" style="110"/>
    <col min="6386" max="6386" width="7.125" style="110" customWidth="1"/>
    <col min="6387" max="6387" width="12.75" style="110" customWidth="1"/>
    <col min="6388" max="6388" width="12.875" style="110" customWidth="1"/>
    <col min="6389" max="6392" width="10.375" style="110" customWidth="1"/>
    <col min="6393" max="6393" width="65.25" style="110" customWidth="1"/>
    <col min="6394" max="6641" width="9" style="110"/>
    <col min="6642" max="6642" width="7.125" style="110" customWidth="1"/>
    <col min="6643" max="6643" width="12.75" style="110" customWidth="1"/>
    <col min="6644" max="6644" width="12.875" style="110" customWidth="1"/>
    <col min="6645" max="6648" width="10.375" style="110" customWidth="1"/>
    <col min="6649" max="6649" width="65.25" style="110" customWidth="1"/>
    <col min="6650" max="6897" width="9" style="110"/>
    <col min="6898" max="6898" width="7.125" style="110" customWidth="1"/>
    <col min="6899" max="6899" width="12.75" style="110" customWidth="1"/>
    <col min="6900" max="6900" width="12.875" style="110" customWidth="1"/>
    <col min="6901" max="6904" width="10.375" style="110" customWidth="1"/>
    <col min="6905" max="6905" width="65.25" style="110" customWidth="1"/>
    <col min="6906" max="7153" width="9" style="110"/>
    <col min="7154" max="7154" width="7.125" style="110" customWidth="1"/>
    <col min="7155" max="7155" width="12.75" style="110" customWidth="1"/>
    <col min="7156" max="7156" width="12.875" style="110" customWidth="1"/>
    <col min="7157" max="7160" width="10.375" style="110" customWidth="1"/>
    <col min="7161" max="7161" width="65.25" style="110" customWidth="1"/>
    <col min="7162" max="7409" width="9" style="110"/>
    <col min="7410" max="7410" width="7.125" style="110" customWidth="1"/>
    <col min="7411" max="7411" width="12.75" style="110" customWidth="1"/>
    <col min="7412" max="7412" width="12.875" style="110" customWidth="1"/>
    <col min="7413" max="7416" width="10.375" style="110" customWidth="1"/>
    <col min="7417" max="7417" width="65.25" style="110" customWidth="1"/>
    <col min="7418" max="7665" width="9" style="110"/>
    <col min="7666" max="7666" width="7.125" style="110" customWidth="1"/>
    <col min="7667" max="7667" width="12.75" style="110" customWidth="1"/>
    <col min="7668" max="7668" width="12.875" style="110" customWidth="1"/>
    <col min="7669" max="7672" width="10.375" style="110" customWidth="1"/>
    <col min="7673" max="7673" width="65.25" style="110" customWidth="1"/>
    <col min="7674" max="7921" width="9" style="110"/>
    <col min="7922" max="7922" width="7.125" style="110" customWidth="1"/>
    <col min="7923" max="7923" width="12.75" style="110" customWidth="1"/>
    <col min="7924" max="7924" width="12.875" style="110" customWidth="1"/>
    <col min="7925" max="7928" width="10.375" style="110" customWidth="1"/>
    <col min="7929" max="7929" width="65.25" style="110" customWidth="1"/>
    <col min="7930" max="8177" width="9" style="110"/>
    <col min="8178" max="8178" width="7.125" style="110" customWidth="1"/>
    <col min="8179" max="8179" width="12.75" style="110" customWidth="1"/>
    <col min="8180" max="8180" width="12.875" style="110" customWidth="1"/>
    <col min="8181" max="8184" width="10.375" style="110" customWidth="1"/>
    <col min="8185" max="8185" width="65.25" style="110" customWidth="1"/>
    <col min="8186" max="8433" width="9" style="110"/>
    <col min="8434" max="8434" width="7.125" style="110" customWidth="1"/>
    <col min="8435" max="8435" width="12.75" style="110" customWidth="1"/>
    <col min="8436" max="8436" width="12.875" style="110" customWidth="1"/>
    <col min="8437" max="8440" width="10.375" style="110" customWidth="1"/>
    <col min="8441" max="8441" width="65.25" style="110" customWidth="1"/>
    <col min="8442" max="8689" width="9" style="110"/>
    <col min="8690" max="8690" width="7.125" style="110" customWidth="1"/>
    <col min="8691" max="8691" width="12.75" style="110" customWidth="1"/>
    <col min="8692" max="8692" width="12.875" style="110" customWidth="1"/>
    <col min="8693" max="8696" width="10.375" style="110" customWidth="1"/>
    <col min="8697" max="8697" width="65.25" style="110" customWidth="1"/>
    <col min="8698" max="8945" width="9" style="110"/>
    <col min="8946" max="8946" width="7.125" style="110" customWidth="1"/>
    <col min="8947" max="8947" width="12.75" style="110" customWidth="1"/>
    <col min="8948" max="8948" width="12.875" style="110" customWidth="1"/>
    <col min="8949" max="8952" width="10.375" style="110" customWidth="1"/>
    <col min="8953" max="8953" width="65.25" style="110" customWidth="1"/>
    <col min="8954" max="9201" width="9" style="110"/>
    <col min="9202" max="9202" width="7.125" style="110" customWidth="1"/>
    <col min="9203" max="9203" width="12.75" style="110" customWidth="1"/>
    <col min="9204" max="9204" width="12.875" style="110" customWidth="1"/>
    <col min="9205" max="9208" width="10.375" style="110" customWidth="1"/>
    <col min="9209" max="9209" width="65.25" style="110" customWidth="1"/>
    <col min="9210" max="9457" width="9" style="110"/>
    <col min="9458" max="9458" width="7.125" style="110" customWidth="1"/>
    <col min="9459" max="9459" width="12.75" style="110" customWidth="1"/>
    <col min="9460" max="9460" width="12.875" style="110" customWidth="1"/>
    <col min="9461" max="9464" width="10.375" style="110" customWidth="1"/>
    <col min="9465" max="9465" width="65.25" style="110" customWidth="1"/>
    <col min="9466" max="9713" width="9" style="110"/>
    <col min="9714" max="9714" width="7.125" style="110" customWidth="1"/>
    <col min="9715" max="9715" width="12.75" style="110" customWidth="1"/>
    <col min="9716" max="9716" width="12.875" style="110" customWidth="1"/>
    <col min="9717" max="9720" width="10.375" style="110" customWidth="1"/>
    <col min="9721" max="9721" width="65.25" style="110" customWidth="1"/>
    <col min="9722" max="9969" width="9" style="110"/>
    <col min="9970" max="9970" width="7.125" style="110" customWidth="1"/>
    <col min="9971" max="9971" width="12.75" style="110" customWidth="1"/>
    <col min="9972" max="9972" width="12.875" style="110" customWidth="1"/>
    <col min="9973" max="9976" width="10.375" style="110" customWidth="1"/>
    <col min="9977" max="9977" width="65.25" style="110" customWidth="1"/>
    <col min="9978" max="10225" width="9" style="110"/>
    <col min="10226" max="10226" width="7.125" style="110" customWidth="1"/>
    <col min="10227" max="10227" width="12.75" style="110" customWidth="1"/>
    <col min="10228" max="10228" width="12.875" style="110" customWidth="1"/>
    <col min="10229" max="10232" width="10.375" style="110" customWidth="1"/>
    <col min="10233" max="10233" width="65.25" style="110" customWidth="1"/>
    <col min="10234" max="10481" width="9" style="110"/>
    <col min="10482" max="10482" width="7.125" style="110" customWidth="1"/>
    <col min="10483" max="10483" width="12.75" style="110" customWidth="1"/>
    <col min="10484" max="10484" width="12.875" style="110" customWidth="1"/>
    <col min="10485" max="10488" width="10.375" style="110" customWidth="1"/>
    <col min="10489" max="10489" width="65.25" style="110" customWidth="1"/>
    <col min="10490" max="10737" width="9" style="110"/>
    <col min="10738" max="10738" width="7.125" style="110" customWidth="1"/>
    <col min="10739" max="10739" width="12.75" style="110" customWidth="1"/>
    <col min="10740" max="10740" width="12.875" style="110" customWidth="1"/>
    <col min="10741" max="10744" width="10.375" style="110" customWidth="1"/>
    <col min="10745" max="10745" width="65.25" style="110" customWidth="1"/>
    <col min="10746" max="10993" width="9" style="110"/>
    <col min="10994" max="10994" width="7.125" style="110" customWidth="1"/>
    <col min="10995" max="10995" width="12.75" style="110" customWidth="1"/>
    <col min="10996" max="10996" width="12.875" style="110" customWidth="1"/>
    <col min="10997" max="11000" width="10.375" style="110" customWidth="1"/>
    <col min="11001" max="11001" width="65.25" style="110" customWidth="1"/>
    <col min="11002" max="11249" width="9" style="110"/>
    <col min="11250" max="11250" width="7.125" style="110" customWidth="1"/>
    <col min="11251" max="11251" width="12.75" style="110" customWidth="1"/>
    <col min="11252" max="11252" width="12.875" style="110" customWidth="1"/>
    <col min="11253" max="11256" width="10.375" style="110" customWidth="1"/>
    <col min="11257" max="11257" width="65.25" style="110" customWidth="1"/>
    <col min="11258" max="11505" width="9" style="110"/>
    <col min="11506" max="11506" width="7.125" style="110" customWidth="1"/>
    <col min="11507" max="11507" width="12.75" style="110" customWidth="1"/>
    <col min="11508" max="11508" width="12.875" style="110" customWidth="1"/>
    <col min="11509" max="11512" width="10.375" style="110" customWidth="1"/>
    <col min="11513" max="11513" width="65.25" style="110" customWidth="1"/>
    <col min="11514" max="11761" width="9" style="110"/>
    <col min="11762" max="11762" width="7.125" style="110" customWidth="1"/>
    <col min="11763" max="11763" width="12.75" style="110" customWidth="1"/>
    <col min="11764" max="11764" width="12.875" style="110" customWidth="1"/>
    <col min="11765" max="11768" width="10.375" style="110" customWidth="1"/>
    <col min="11769" max="11769" width="65.25" style="110" customWidth="1"/>
    <col min="11770" max="12017" width="9" style="110"/>
    <col min="12018" max="12018" width="7.125" style="110" customWidth="1"/>
    <col min="12019" max="12019" width="12.75" style="110" customWidth="1"/>
    <col min="12020" max="12020" width="12.875" style="110" customWidth="1"/>
    <col min="12021" max="12024" width="10.375" style="110" customWidth="1"/>
    <col min="12025" max="12025" width="65.25" style="110" customWidth="1"/>
    <col min="12026" max="12273" width="9" style="110"/>
    <col min="12274" max="12274" width="7.125" style="110" customWidth="1"/>
    <col min="12275" max="12275" width="12.75" style="110" customWidth="1"/>
    <col min="12276" max="12276" width="12.875" style="110" customWidth="1"/>
    <col min="12277" max="12280" width="10.375" style="110" customWidth="1"/>
    <col min="12281" max="12281" width="65.25" style="110" customWidth="1"/>
    <col min="12282" max="12529" width="9" style="110"/>
    <col min="12530" max="12530" width="7.125" style="110" customWidth="1"/>
    <col min="12531" max="12531" width="12.75" style="110" customWidth="1"/>
    <col min="12532" max="12532" width="12.875" style="110" customWidth="1"/>
    <col min="12533" max="12536" width="10.375" style="110" customWidth="1"/>
    <col min="12537" max="12537" width="65.25" style="110" customWidth="1"/>
    <col min="12538" max="12785" width="9" style="110"/>
    <col min="12786" max="12786" width="7.125" style="110" customWidth="1"/>
    <col min="12787" max="12787" width="12.75" style="110" customWidth="1"/>
    <col min="12788" max="12788" width="12.875" style="110" customWidth="1"/>
    <col min="12789" max="12792" width="10.375" style="110" customWidth="1"/>
    <col min="12793" max="12793" width="65.25" style="110" customWidth="1"/>
    <col min="12794" max="13041" width="9" style="110"/>
    <col min="13042" max="13042" width="7.125" style="110" customWidth="1"/>
    <col min="13043" max="13043" width="12.75" style="110" customWidth="1"/>
    <col min="13044" max="13044" width="12.875" style="110" customWidth="1"/>
    <col min="13045" max="13048" width="10.375" style="110" customWidth="1"/>
    <col min="13049" max="13049" width="65.25" style="110" customWidth="1"/>
    <col min="13050" max="13297" width="9" style="110"/>
    <col min="13298" max="13298" width="7.125" style="110" customWidth="1"/>
    <col min="13299" max="13299" width="12.75" style="110" customWidth="1"/>
    <col min="13300" max="13300" width="12.875" style="110" customWidth="1"/>
    <col min="13301" max="13304" width="10.375" style="110" customWidth="1"/>
    <col min="13305" max="13305" width="65.25" style="110" customWidth="1"/>
    <col min="13306" max="13553" width="9" style="110"/>
    <col min="13554" max="13554" width="7.125" style="110" customWidth="1"/>
    <col min="13555" max="13555" width="12.75" style="110" customWidth="1"/>
    <col min="13556" max="13556" width="12.875" style="110" customWidth="1"/>
    <col min="13557" max="13560" width="10.375" style="110" customWidth="1"/>
    <col min="13561" max="13561" width="65.25" style="110" customWidth="1"/>
    <col min="13562" max="13809" width="9" style="110"/>
    <col min="13810" max="13810" width="7.125" style="110" customWidth="1"/>
    <col min="13811" max="13811" width="12.75" style="110" customWidth="1"/>
    <col min="13812" max="13812" width="12.875" style="110" customWidth="1"/>
    <col min="13813" max="13816" width="10.375" style="110" customWidth="1"/>
    <col min="13817" max="13817" width="65.25" style="110" customWidth="1"/>
    <col min="13818" max="14065" width="9" style="110"/>
    <col min="14066" max="14066" width="7.125" style="110" customWidth="1"/>
    <col min="14067" max="14067" width="12.75" style="110" customWidth="1"/>
    <col min="14068" max="14068" width="12.875" style="110" customWidth="1"/>
    <col min="14069" max="14072" width="10.375" style="110" customWidth="1"/>
    <col min="14073" max="14073" width="65.25" style="110" customWidth="1"/>
    <col min="14074" max="14321" width="9" style="110"/>
    <col min="14322" max="14322" width="7.125" style="110" customWidth="1"/>
    <col min="14323" max="14323" width="12.75" style="110" customWidth="1"/>
    <col min="14324" max="14324" width="12.875" style="110" customWidth="1"/>
    <col min="14325" max="14328" width="10.375" style="110" customWidth="1"/>
    <col min="14329" max="14329" width="65.25" style="110" customWidth="1"/>
    <col min="14330" max="14577" width="9" style="110"/>
    <col min="14578" max="14578" width="7.125" style="110" customWidth="1"/>
    <col min="14579" max="14579" width="12.75" style="110" customWidth="1"/>
    <col min="14580" max="14580" width="12.875" style="110" customWidth="1"/>
    <col min="14581" max="14584" width="10.375" style="110" customWidth="1"/>
    <col min="14585" max="14585" width="65.25" style="110" customWidth="1"/>
    <col min="14586" max="14833" width="9" style="110"/>
    <col min="14834" max="14834" width="7.125" style="110" customWidth="1"/>
    <col min="14835" max="14835" width="12.75" style="110" customWidth="1"/>
    <col min="14836" max="14836" width="12.875" style="110" customWidth="1"/>
    <col min="14837" max="14840" width="10.375" style="110" customWidth="1"/>
    <col min="14841" max="14841" width="65.25" style="110" customWidth="1"/>
    <col min="14842" max="15089" width="9" style="110"/>
    <col min="15090" max="15090" width="7.125" style="110" customWidth="1"/>
    <col min="15091" max="15091" width="12.75" style="110" customWidth="1"/>
    <col min="15092" max="15092" width="12.875" style="110" customWidth="1"/>
    <col min="15093" max="15096" width="10.375" style="110" customWidth="1"/>
    <col min="15097" max="15097" width="65.25" style="110" customWidth="1"/>
    <col min="15098" max="15345" width="9" style="110"/>
    <col min="15346" max="15346" width="7.125" style="110" customWidth="1"/>
    <col min="15347" max="15347" width="12.75" style="110" customWidth="1"/>
    <col min="15348" max="15348" width="12.875" style="110" customWidth="1"/>
    <col min="15349" max="15352" width="10.375" style="110" customWidth="1"/>
    <col min="15353" max="15353" width="65.25" style="110" customWidth="1"/>
    <col min="15354" max="15601" width="9" style="110"/>
    <col min="15602" max="15602" width="7.125" style="110" customWidth="1"/>
    <col min="15603" max="15603" width="12.75" style="110" customWidth="1"/>
    <col min="15604" max="15604" width="12.875" style="110" customWidth="1"/>
    <col min="15605" max="15608" width="10.375" style="110" customWidth="1"/>
    <col min="15609" max="15609" width="65.25" style="110" customWidth="1"/>
    <col min="15610" max="15857" width="9" style="110"/>
    <col min="15858" max="15858" width="7.125" style="110" customWidth="1"/>
    <col min="15859" max="15859" width="12.75" style="110" customWidth="1"/>
    <col min="15860" max="15860" width="12.875" style="110" customWidth="1"/>
    <col min="15861" max="15864" width="10.375" style="110" customWidth="1"/>
    <col min="15865" max="15865" width="65.25" style="110" customWidth="1"/>
    <col min="15866" max="16113" width="9" style="110"/>
    <col min="16114" max="16114" width="7.125" style="110" customWidth="1"/>
    <col min="16115" max="16115" width="12.75" style="110" customWidth="1"/>
    <col min="16116" max="16116" width="12.875" style="110" customWidth="1"/>
    <col min="16117" max="16120" width="10.375" style="110" customWidth="1"/>
    <col min="16121" max="16121" width="65.25" style="110" customWidth="1"/>
    <col min="16122" max="16384" width="9" style="110"/>
  </cols>
  <sheetData>
    <row r="1" spans="1:8" ht="21" x14ac:dyDescent="0.35">
      <c r="A1" s="307" t="s">
        <v>1427</v>
      </c>
      <c r="B1" s="307"/>
      <c r="C1" s="307"/>
      <c r="D1" s="307"/>
      <c r="E1" s="307"/>
      <c r="F1" s="307"/>
      <c r="G1" s="307"/>
      <c r="H1" s="307"/>
    </row>
    <row r="2" spans="1:8" ht="21" x14ac:dyDescent="0.35">
      <c r="A2" s="308" t="s">
        <v>2363</v>
      </c>
      <c r="B2" s="308"/>
      <c r="C2" s="308"/>
      <c r="D2" s="308"/>
      <c r="E2" s="308"/>
      <c r="F2" s="308"/>
      <c r="G2" s="308"/>
      <c r="H2" s="308"/>
    </row>
    <row r="3" spans="1:8" s="111" customFormat="1" ht="42" x14ac:dyDescent="0.25">
      <c r="A3" s="309" t="s">
        <v>65</v>
      </c>
      <c r="B3" s="309" t="s">
        <v>1428</v>
      </c>
      <c r="C3" s="247" t="s">
        <v>1429</v>
      </c>
      <c r="D3" s="248" t="s">
        <v>1430</v>
      </c>
      <c r="E3" s="311" t="s">
        <v>66</v>
      </c>
      <c r="F3" s="249" t="s">
        <v>67</v>
      </c>
      <c r="G3" s="313" t="s">
        <v>66</v>
      </c>
      <c r="H3" s="309" t="s">
        <v>1431</v>
      </c>
    </row>
    <row r="4" spans="1:8" s="111" customFormat="1" ht="21" x14ac:dyDescent="0.25">
      <c r="A4" s="310"/>
      <c r="B4" s="310"/>
      <c r="C4" s="247" t="s">
        <v>1432</v>
      </c>
      <c r="D4" s="250" t="s">
        <v>1432</v>
      </c>
      <c r="E4" s="312"/>
      <c r="F4" s="249" t="s">
        <v>1432</v>
      </c>
      <c r="G4" s="314"/>
      <c r="H4" s="310"/>
    </row>
    <row r="5" spans="1:8" s="284" customFormat="1" ht="21" x14ac:dyDescent="0.2">
      <c r="A5" s="278">
        <v>1</v>
      </c>
      <c r="B5" s="279" t="s">
        <v>59</v>
      </c>
      <c r="C5" s="280">
        <v>61</v>
      </c>
      <c r="D5" s="248">
        <f>C5-F5</f>
        <v>60</v>
      </c>
      <c r="E5" s="281">
        <f t="shared" ref="E5:E12" si="0">D5/C5*100</f>
        <v>98.360655737704917</v>
      </c>
      <c r="F5" s="249">
        <v>1</v>
      </c>
      <c r="G5" s="282">
        <f t="shared" ref="G5:G11" si="1">F5/C5*100</f>
        <v>1.639344262295082</v>
      </c>
      <c r="H5" s="283" t="s">
        <v>2360</v>
      </c>
    </row>
    <row r="6" spans="1:8" s="284" customFormat="1" ht="21" x14ac:dyDescent="0.2">
      <c r="A6" s="278">
        <v>2</v>
      </c>
      <c r="B6" s="279" t="s">
        <v>63</v>
      </c>
      <c r="C6" s="280">
        <v>83</v>
      </c>
      <c r="D6" s="248">
        <f t="shared" ref="D6:D11" si="2">C6-F6</f>
        <v>83</v>
      </c>
      <c r="E6" s="281">
        <f t="shared" si="0"/>
        <v>100</v>
      </c>
      <c r="F6" s="249"/>
      <c r="G6" s="282">
        <f t="shared" si="1"/>
        <v>0</v>
      </c>
      <c r="H6" s="283"/>
    </row>
    <row r="7" spans="1:8" ht="21" x14ac:dyDescent="0.35">
      <c r="A7" s="208">
        <v>3</v>
      </c>
      <c r="B7" s="179" t="s">
        <v>64</v>
      </c>
      <c r="C7" s="251">
        <v>210</v>
      </c>
      <c r="D7" s="248">
        <f t="shared" si="2"/>
        <v>210</v>
      </c>
      <c r="E7" s="252">
        <f t="shared" si="0"/>
        <v>100</v>
      </c>
      <c r="F7" s="253"/>
      <c r="G7" s="254">
        <f t="shared" si="1"/>
        <v>0</v>
      </c>
      <c r="H7" s="255" t="s">
        <v>1437</v>
      </c>
    </row>
    <row r="8" spans="1:8" ht="21" x14ac:dyDescent="0.35">
      <c r="A8" s="208">
        <v>4</v>
      </c>
      <c r="B8" s="179" t="s">
        <v>60</v>
      </c>
      <c r="C8" s="251">
        <v>127</v>
      </c>
      <c r="D8" s="248">
        <f t="shared" si="2"/>
        <v>127</v>
      </c>
      <c r="E8" s="252">
        <f t="shared" si="0"/>
        <v>100</v>
      </c>
      <c r="F8" s="253"/>
      <c r="G8" s="254">
        <f t="shared" si="1"/>
        <v>0</v>
      </c>
      <c r="H8" s="179"/>
    </row>
    <row r="9" spans="1:8" ht="21" x14ac:dyDescent="0.35">
      <c r="A9" s="208">
        <v>5</v>
      </c>
      <c r="B9" s="179" t="s">
        <v>62</v>
      </c>
      <c r="C9" s="251">
        <v>74</v>
      </c>
      <c r="D9" s="248">
        <f t="shared" si="2"/>
        <v>73</v>
      </c>
      <c r="E9" s="252">
        <f t="shared" si="0"/>
        <v>98.648648648648646</v>
      </c>
      <c r="F9" s="253">
        <v>1</v>
      </c>
      <c r="G9" s="254">
        <f t="shared" si="1"/>
        <v>1.3513513513513513</v>
      </c>
      <c r="H9" s="179" t="s">
        <v>2361</v>
      </c>
    </row>
    <row r="10" spans="1:8" ht="21" x14ac:dyDescent="0.35">
      <c r="A10" s="208">
        <v>6</v>
      </c>
      <c r="B10" s="179" t="s">
        <v>61</v>
      </c>
      <c r="C10" s="251">
        <v>168</v>
      </c>
      <c r="D10" s="248">
        <f t="shared" si="2"/>
        <v>167</v>
      </c>
      <c r="E10" s="252">
        <f t="shared" si="0"/>
        <v>99.404761904761912</v>
      </c>
      <c r="F10" s="253">
        <v>1</v>
      </c>
      <c r="G10" s="254">
        <f t="shared" si="1"/>
        <v>0.59523809523809523</v>
      </c>
      <c r="H10" s="179" t="s">
        <v>2362</v>
      </c>
    </row>
    <row r="11" spans="1:8" ht="21" x14ac:dyDescent="0.35">
      <c r="A11" s="208">
        <v>7</v>
      </c>
      <c r="B11" s="179" t="s">
        <v>58</v>
      </c>
      <c r="C11" s="251">
        <v>151</v>
      </c>
      <c r="D11" s="248">
        <f t="shared" si="2"/>
        <v>151</v>
      </c>
      <c r="E11" s="252">
        <f t="shared" si="0"/>
        <v>100</v>
      </c>
      <c r="F11" s="253"/>
      <c r="G11" s="256">
        <f t="shared" si="1"/>
        <v>0</v>
      </c>
      <c r="H11" s="255"/>
    </row>
    <row r="12" spans="1:8" ht="21.75" thickBot="1" x14ac:dyDescent="0.4">
      <c r="A12" s="302" t="s">
        <v>1433</v>
      </c>
      <c r="B12" s="303"/>
      <c r="C12" s="257">
        <f>SUM(C5:C11)</f>
        <v>874</v>
      </c>
      <c r="D12" s="258">
        <f>SUM(D5:D11)</f>
        <v>871</v>
      </c>
      <c r="E12" s="259">
        <f t="shared" si="0"/>
        <v>99.656750572082373</v>
      </c>
      <c r="F12" s="260">
        <f>SUM(F5:F11)</f>
        <v>3</v>
      </c>
      <c r="G12" s="261">
        <f>F12/C12*100</f>
        <v>0.34324942791762014</v>
      </c>
      <c r="H12" s="262"/>
    </row>
    <row r="13" spans="1:8" ht="21.75" thickTop="1" x14ac:dyDescent="0.35">
      <c r="A13" s="131"/>
      <c r="B13" s="263" t="s">
        <v>1428</v>
      </c>
      <c r="C13" s="137" t="s">
        <v>1434</v>
      </c>
      <c r="D13" s="137" t="s">
        <v>1435</v>
      </c>
      <c r="E13" s="131"/>
      <c r="F13" s="131"/>
      <c r="G13" s="131"/>
      <c r="H13" s="131"/>
    </row>
    <row r="14" spans="1:8" x14ac:dyDescent="0.25">
      <c r="B14" s="112" t="s">
        <v>59</v>
      </c>
      <c r="C14" s="115">
        <f t="shared" ref="C14:C21" si="3">E5</f>
        <v>98.360655737704917</v>
      </c>
      <c r="D14" s="116">
        <f t="shared" ref="D14:D21" si="4">G5</f>
        <v>1.639344262295082</v>
      </c>
    </row>
    <row r="15" spans="1:8" x14ac:dyDescent="0.25">
      <c r="B15" s="112" t="s">
        <v>63</v>
      </c>
      <c r="C15" s="115">
        <f t="shared" si="3"/>
        <v>100</v>
      </c>
      <c r="D15" s="116">
        <f t="shared" si="4"/>
        <v>0</v>
      </c>
    </row>
    <row r="16" spans="1:8" x14ac:dyDescent="0.25">
      <c r="B16" s="112" t="s">
        <v>64</v>
      </c>
      <c r="C16" s="115">
        <f t="shared" si="3"/>
        <v>100</v>
      </c>
      <c r="D16" s="116">
        <f t="shared" si="4"/>
        <v>0</v>
      </c>
    </row>
    <row r="17" spans="2:4" x14ac:dyDescent="0.25">
      <c r="B17" s="112" t="s">
        <v>60</v>
      </c>
      <c r="C17" s="115">
        <f t="shared" si="3"/>
        <v>100</v>
      </c>
      <c r="D17" s="116">
        <f t="shared" si="4"/>
        <v>0</v>
      </c>
    </row>
    <row r="18" spans="2:4" x14ac:dyDescent="0.25">
      <c r="B18" s="112" t="s">
        <v>62</v>
      </c>
      <c r="C18" s="115">
        <f t="shared" si="3"/>
        <v>98.648648648648646</v>
      </c>
      <c r="D18" s="116">
        <f t="shared" si="4"/>
        <v>1.3513513513513513</v>
      </c>
    </row>
    <row r="19" spans="2:4" x14ac:dyDescent="0.25">
      <c r="B19" s="112" t="s">
        <v>61</v>
      </c>
      <c r="C19" s="115">
        <f t="shared" si="3"/>
        <v>99.404761904761912</v>
      </c>
      <c r="D19" s="116">
        <f t="shared" si="4"/>
        <v>0.59523809523809523</v>
      </c>
    </row>
    <row r="20" spans="2:4" x14ac:dyDescent="0.25">
      <c r="B20" s="112" t="s">
        <v>58</v>
      </c>
      <c r="C20" s="115">
        <f t="shared" si="3"/>
        <v>100</v>
      </c>
      <c r="D20" s="116">
        <f t="shared" si="4"/>
        <v>0</v>
      </c>
    </row>
    <row r="21" spans="2:4" x14ac:dyDescent="0.25">
      <c r="B21" s="113" t="s">
        <v>1433</v>
      </c>
      <c r="C21" s="115">
        <f t="shared" si="3"/>
        <v>99.656750572082373</v>
      </c>
      <c r="D21" s="116">
        <f t="shared" si="4"/>
        <v>0.34324942791762014</v>
      </c>
    </row>
    <row r="22" spans="2:4" x14ac:dyDescent="0.25">
      <c r="C22" s="114"/>
    </row>
    <row r="33" spans="1:4" x14ac:dyDescent="0.25">
      <c r="A33" s="117" t="s">
        <v>1436</v>
      </c>
    </row>
    <row r="34" spans="1:4" x14ac:dyDescent="0.25">
      <c r="A34" s="117"/>
    </row>
    <row r="35" spans="1:4" x14ac:dyDescent="0.25">
      <c r="B35" s="118"/>
      <c r="C35" s="304"/>
      <c r="D35" s="304"/>
    </row>
    <row r="36" spans="1:4" x14ac:dyDescent="0.25">
      <c r="B36" s="117"/>
      <c r="C36" s="305"/>
      <c r="D36" s="305"/>
    </row>
    <row r="37" spans="1:4" x14ac:dyDescent="0.25">
      <c r="B37" s="117"/>
      <c r="C37" s="306"/>
      <c r="D37" s="306"/>
    </row>
  </sheetData>
  <mergeCells count="11">
    <mergeCell ref="A12:B12"/>
    <mergeCell ref="C35:D35"/>
    <mergeCell ref="C36:D36"/>
    <mergeCell ref="C37:D37"/>
    <mergeCell ref="A1:H1"/>
    <mergeCell ref="A2:H2"/>
    <mergeCell ref="A3:A4"/>
    <mergeCell ref="B3:B4"/>
    <mergeCell ref="E3:E4"/>
    <mergeCell ref="G3:G4"/>
    <mergeCell ref="H3:H4"/>
  </mergeCells>
  <pageMargins left="0.39370078740157483" right="0.23622047244094491" top="0.35433070866141736" bottom="0.35433070866141736" header="0.31496062992125984" footer="0.31496062992125984"/>
  <pageSetup paperSize="9" scale="7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tabSelected="1" topLeftCell="E1" zoomScale="110" zoomScaleNormal="110" workbookViewId="0">
      <selection activeCell="J7" sqref="J7"/>
    </sheetView>
  </sheetViews>
  <sheetFormatPr defaultRowHeight="18.75" x14ac:dyDescent="0.3"/>
  <cols>
    <col min="1" max="14" width="11.625" style="4" customWidth="1"/>
    <col min="15" max="256" width="9" style="4"/>
    <col min="257" max="257" width="12.75" style="4" customWidth="1"/>
    <col min="258" max="258" width="9.75" style="4" customWidth="1"/>
    <col min="259" max="259" width="12.75" style="4" customWidth="1"/>
    <col min="260" max="260" width="9.75" style="4" customWidth="1"/>
    <col min="261" max="261" width="12.75" style="4" customWidth="1"/>
    <col min="262" max="262" width="9.75" style="4" customWidth="1"/>
    <col min="263" max="263" width="12.75" style="4" customWidth="1"/>
    <col min="264" max="264" width="9.75" style="4" customWidth="1"/>
    <col min="265" max="265" width="12.75" style="4" customWidth="1"/>
    <col min="266" max="266" width="9.75" style="4" customWidth="1"/>
    <col min="267" max="267" width="12.75" style="4" customWidth="1"/>
    <col min="268" max="268" width="9.75" style="4" customWidth="1"/>
    <col min="269" max="269" width="12.75" style="4" customWidth="1"/>
    <col min="270" max="270" width="9.75" style="4" customWidth="1"/>
    <col min="271" max="512" width="9" style="4"/>
    <col min="513" max="513" width="12.75" style="4" customWidth="1"/>
    <col min="514" max="514" width="9.75" style="4" customWidth="1"/>
    <col min="515" max="515" width="12.75" style="4" customWidth="1"/>
    <col min="516" max="516" width="9.75" style="4" customWidth="1"/>
    <col min="517" max="517" width="12.75" style="4" customWidth="1"/>
    <col min="518" max="518" width="9.75" style="4" customWidth="1"/>
    <col min="519" max="519" width="12.75" style="4" customWidth="1"/>
    <col min="520" max="520" width="9.75" style="4" customWidth="1"/>
    <col min="521" max="521" width="12.75" style="4" customWidth="1"/>
    <col min="522" max="522" width="9.75" style="4" customWidth="1"/>
    <col min="523" max="523" width="12.75" style="4" customWidth="1"/>
    <col min="524" max="524" width="9.75" style="4" customWidth="1"/>
    <col min="525" max="525" width="12.75" style="4" customWidth="1"/>
    <col min="526" max="526" width="9.75" style="4" customWidth="1"/>
    <col min="527" max="768" width="9" style="4"/>
    <col min="769" max="769" width="12.75" style="4" customWidth="1"/>
    <col min="770" max="770" width="9.75" style="4" customWidth="1"/>
    <col min="771" max="771" width="12.75" style="4" customWidth="1"/>
    <col min="772" max="772" width="9.75" style="4" customWidth="1"/>
    <col min="773" max="773" width="12.75" style="4" customWidth="1"/>
    <col min="774" max="774" width="9.75" style="4" customWidth="1"/>
    <col min="775" max="775" width="12.75" style="4" customWidth="1"/>
    <col min="776" max="776" width="9.75" style="4" customWidth="1"/>
    <col min="777" max="777" width="12.75" style="4" customWidth="1"/>
    <col min="778" max="778" width="9.75" style="4" customWidth="1"/>
    <col min="779" max="779" width="12.75" style="4" customWidth="1"/>
    <col min="780" max="780" width="9.75" style="4" customWidth="1"/>
    <col min="781" max="781" width="12.75" style="4" customWidth="1"/>
    <col min="782" max="782" width="9.75" style="4" customWidth="1"/>
    <col min="783" max="1024" width="9" style="4"/>
    <col min="1025" max="1025" width="12.75" style="4" customWidth="1"/>
    <col min="1026" max="1026" width="9.75" style="4" customWidth="1"/>
    <col min="1027" max="1027" width="12.75" style="4" customWidth="1"/>
    <col min="1028" max="1028" width="9.75" style="4" customWidth="1"/>
    <col min="1029" max="1029" width="12.75" style="4" customWidth="1"/>
    <col min="1030" max="1030" width="9.75" style="4" customWidth="1"/>
    <col min="1031" max="1031" width="12.75" style="4" customWidth="1"/>
    <col min="1032" max="1032" width="9.75" style="4" customWidth="1"/>
    <col min="1033" max="1033" width="12.75" style="4" customWidth="1"/>
    <col min="1034" max="1034" width="9.75" style="4" customWidth="1"/>
    <col min="1035" max="1035" width="12.75" style="4" customWidth="1"/>
    <col min="1036" max="1036" width="9.75" style="4" customWidth="1"/>
    <col min="1037" max="1037" width="12.75" style="4" customWidth="1"/>
    <col min="1038" max="1038" width="9.75" style="4" customWidth="1"/>
    <col min="1039" max="1280" width="9" style="4"/>
    <col min="1281" max="1281" width="12.75" style="4" customWidth="1"/>
    <col min="1282" max="1282" width="9.75" style="4" customWidth="1"/>
    <col min="1283" max="1283" width="12.75" style="4" customWidth="1"/>
    <col min="1284" max="1284" width="9.75" style="4" customWidth="1"/>
    <col min="1285" max="1285" width="12.75" style="4" customWidth="1"/>
    <col min="1286" max="1286" width="9.75" style="4" customWidth="1"/>
    <col min="1287" max="1287" width="12.75" style="4" customWidth="1"/>
    <col min="1288" max="1288" width="9.75" style="4" customWidth="1"/>
    <col min="1289" max="1289" width="12.75" style="4" customWidth="1"/>
    <col min="1290" max="1290" width="9.75" style="4" customWidth="1"/>
    <col min="1291" max="1291" width="12.75" style="4" customWidth="1"/>
    <col min="1292" max="1292" width="9.75" style="4" customWidth="1"/>
    <col min="1293" max="1293" width="12.75" style="4" customWidth="1"/>
    <col min="1294" max="1294" width="9.75" style="4" customWidth="1"/>
    <col min="1295" max="1536" width="9" style="4"/>
    <col min="1537" max="1537" width="12.75" style="4" customWidth="1"/>
    <col min="1538" max="1538" width="9.75" style="4" customWidth="1"/>
    <col min="1539" max="1539" width="12.75" style="4" customWidth="1"/>
    <col min="1540" max="1540" width="9.75" style="4" customWidth="1"/>
    <col min="1541" max="1541" width="12.75" style="4" customWidth="1"/>
    <col min="1542" max="1542" width="9.75" style="4" customWidth="1"/>
    <col min="1543" max="1543" width="12.75" style="4" customWidth="1"/>
    <col min="1544" max="1544" width="9.75" style="4" customWidth="1"/>
    <col min="1545" max="1545" width="12.75" style="4" customWidth="1"/>
    <col min="1546" max="1546" width="9.75" style="4" customWidth="1"/>
    <col min="1547" max="1547" width="12.75" style="4" customWidth="1"/>
    <col min="1548" max="1548" width="9.75" style="4" customWidth="1"/>
    <col min="1549" max="1549" width="12.75" style="4" customWidth="1"/>
    <col min="1550" max="1550" width="9.75" style="4" customWidth="1"/>
    <col min="1551" max="1792" width="9" style="4"/>
    <col min="1793" max="1793" width="12.75" style="4" customWidth="1"/>
    <col min="1794" max="1794" width="9.75" style="4" customWidth="1"/>
    <col min="1795" max="1795" width="12.75" style="4" customWidth="1"/>
    <col min="1796" max="1796" width="9.75" style="4" customWidth="1"/>
    <col min="1797" max="1797" width="12.75" style="4" customWidth="1"/>
    <col min="1798" max="1798" width="9.75" style="4" customWidth="1"/>
    <col min="1799" max="1799" width="12.75" style="4" customWidth="1"/>
    <col min="1800" max="1800" width="9.75" style="4" customWidth="1"/>
    <col min="1801" max="1801" width="12.75" style="4" customWidth="1"/>
    <col min="1802" max="1802" width="9.75" style="4" customWidth="1"/>
    <col min="1803" max="1803" width="12.75" style="4" customWidth="1"/>
    <col min="1804" max="1804" width="9.75" style="4" customWidth="1"/>
    <col min="1805" max="1805" width="12.75" style="4" customWidth="1"/>
    <col min="1806" max="1806" width="9.75" style="4" customWidth="1"/>
    <col min="1807" max="2048" width="9" style="4"/>
    <col min="2049" max="2049" width="12.75" style="4" customWidth="1"/>
    <col min="2050" max="2050" width="9.75" style="4" customWidth="1"/>
    <col min="2051" max="2051" width="12.75" style="4" customWidth="1"/>
    <col min="2052" max="2052" width="9.75" style="4" customWidth="1"/>
    <col min="2053" max="2053" width="12.75" style="4" customWidth="1"/>
    <col min="2054" max="2054" width="9.75" style="4" customWidth="1"/>
    <col min="2055" max="2055" width="12.75" style="4" customWidth="1"/>
    <col min="2056" max="2056" width="9.75" style="4" customWidth="1"/>
    <col min="2057" max="2057" width="12.75" style="4" customWidth="1"/>
    <col min="2058" max="2058" width="9.75" style="4" customWidth="1"/>
    <col min="2059" max="2059" width="12.75" style="4" customWidth="1"/>
    <col min="2060" max="2060" width="9.75" style="4" customWidth="1"/>
    <col min="2061" max="2061" width="12.75" style="4" customWidth="1"/>
    <col min="2062" max="2062" width="9.75" style="4" customWidth="1"/>
    <col min="2063" max="2304" width="9" style="4"/>
    <col min="2305" max="2305" width="12.75" style="4" customWidth="1"/>
    <col min="2306" max="2306" width="9.75" style="4" customWidth="1"/>
    <col min="2307" max="2307" width="12.75" style="4" customWidth="1"/>
    <col min="2308" max="2308" width="9.75" style="4" customWidth="1"/>
    <col min="2309" max="2309" width="12.75" style="4" customWidth="1"/>
    <col min="2310" max="2310" width="9.75" style="4" customWidth="1"/>
    <col min="2311" max="2311" width="12.75" style="4" customWidth="1"/>
    <col min="2312" max="2312" width="9.75" style="4" customWidth="1"/>
    <col min="2313" max="2313" width="12.75" style="4" customWidth="1"/>
    <col min="2314" max="2314" width="9.75" style="4" customWidth="1"/>
    <col min="2315" max="2315" width="12.75" style="4" customWidth="1"/>
    <col min="2316" max="2316" width="9.75" style="4" customWidth="1"/>
    <col min="2317" max="2317" width="12.75" style="4" customWidth="1"/>
    <col min="2318" max="2318" width="9.75" style="4" customWidth="1"/>
    <col min="2319" max="2560" width="9" style="4"/>
    <col min="2561" max="2561" width="12.75" style="4" customWidth="1"/>
    <col min="2562" max="2562" width="9.75" style="4" customWidth="1"/>
    <col min="2563" max="2563" width="12.75" style="4" customWidth="1"/>
    <col min="2564" max="2564" width="9.75" style="4" customWidth="1"/>
    <col min="2565" max="2565" width="12.75" style="4" customWidth="1"/>
    <col min="2566" max="2566" width="9.75" style="4" customWidth="1"/>
    <col min="2567" max="2567" width="12.75" style="4" customWidth="1"/>
    <col min="2568" max="2568" width="9.75" style="4" customWidth="1"/>
    <col min="2569" max="2569" width="12.75" style="4" customWidth="1"/>
    <col min="2570" max="2570" width="9.75" style="4" customWidth="1"/>
    <col min="2571" max="2571" width="12.75" style="4" customWidth="1"/>
    <col min="2572" max="2572" width="9.75" style="4" customWidth="1"/>
    <col min="2573" max="2573" width="12.75" style="4" customWidth="1"/>
    <col min="2574" max="2574" width="9.75" style="4" customWidth="1"/>
    <col min="2575" max="2816" width="9" style="4"/>
    <col min="2817" max="2817" width="12.75" style="4" customWidth="1"/>
    <col min="2818" max="2818" width="9.75" style="4" customWidth="1"/>
    <col min="2819" max="2819" width="12.75" style="4" customWidth="1"/>
    <col min="2820" max="2820" width="9.75" style="4" customWidth="1"/>
    <col min="2821" max="2821" width="12.75" style="4" customWidth="1"/>
    <col min="2822" max="2822" width="9.75" style="4" customWidth="1"/>
    <col min="2823" max="2823" width="12.75" style="4" customWidth="1"/>
    <col min="2824" max="2824" width="9.75" style="4" customWidth="1"/>
    <col min="2825" max="2825" width="12.75" style="4" customWidth="1"/>
    <col min="2826" max="2826" width="9.75" style="4" customWidth="1"/>
    <col min="2827" max="2827" width="12.75" style="4" customWidth="1"/>
    <col min="2828" max="2828" width="9.75" style="4" customWidth="1"/>
    <col min="2829" max="2829" width="12.75" style="4" customWidth="1"/>
    <col min="2830" max="2830" width="9.75" style="4" customWidth="1"/>
    <col min="2831" max="3072" width="9" style="4"/>
    <col min="3073" max="3073" width="12.75" style="4" customWidth="1"/>
    <col min="3074" max="3074" width="9.75" style="4" customWidth="1"/>
    <col min="3075" max="3075" width="12.75" style="4" customWidth="1"/>
    <col min="3076" max="3076" width="9.75" style="4" customWidth="1"/>
    <col min="3077" max="3077" width="12.75" style="4" customWidth="1"/>
    <col min="3078" max="3078" width="9.75" style="4" customWidth="1"/>
    <col min="3079" max="3079" width="12.75" style="4" customWidth="1"/>
    <col min="3080" max="3080" width="9.75" style="4" customWidth="1"/>
    <col min="3081" max="3081" width="12.75" style="4" customWidth="1"/>
    <col min="3082" max="3082" width="9.75" style="4" customWidth="1"/>
    <col min="3083" max="3083" width="12.75" style="4" customWidth="1"/>
    <col min="3084" max="3084" width="9.75" style="4" customWidth="1"/>
    <col min="3085" max="3085" width="12.75" style="4" customWidth="1"/>
    <col min="3086" max="3086" width="9.75" style="4" customWidth="1"/>
    <col min="3087" max="3328" width="9" style="4"/>
    <col min="3329" max="3329" width="12.75" style="4" customWidth="1"/>
    <col min="3330" max="3330" width="9.75" style="4" customWidth="1"/>
    <col min="3331" max="3331" width="12.75" style="4" customWidth="1"/>
    <col min="3332" max="3332" width="9.75" style="4" customWidth="1"/>
    <col min="3333" max="3333" width="12.75" style="4" customWidth="1"/>
    <col min="3334" max="3334" width="9.75" style="4" customWidth="1"/>
    <col min="3335" max="3335" width="12.75" style="4" customWidth="1"/>
    <col min="3336" max="3336" width="9.75" style="4" customWidth="1"/>
    <col min="3337" max="3337" width="12.75" style="4" customWidth="1"/>
    <col min="3338" max="3338" width="9.75" style="4" customWidth="1"/>
    <col min="3339" max="3339" width="12.75" style="4" customWidth="1"/>
    <col min="3340" max="3340" width="9.75" style="4" customWidth="1"/>
    <col min="3341" max="3341" width="12.75" style="4" customWidth="1"/>
    <col min="3342" max="3342" width="9.75" style="4" customWidth="1"/>
    <col min="3343" max="3584" width="9" style="4"/>
    <col min="3585" max="3585" width="12.75" style="4" customWidth="1"/>
    <col min="3586" max="3586" width="9.75" style="4" customWidth="1"/>
    <col min="3587" max="3587" width="12.75" style="4" customWidth="1"/>
    <col min="3588" max="3588" width="9.75" style="4" customWidth="1"/>
    <col min="3589" max="3589" width="12.75" style="4" customWidth="1"/>
    <col min="3590" max="3590" width="9.75" style="4" customWidth="1"/>
    <col min="3591" max="3591" width="12.75" style="4" customWidth="1"/>
    <col min="3592" max="3592" width="9.75" style="4" customWidth="1"/>
    <col min="3593" max="3593" width="12.75" style="4" customWidth="1"/>
    <col min="3594" max="3594" width="9.75" style="4" customWidth="1"/>
    <col min="3595" max="3595" width="12.75" style="4" customWidth="1"/>
    <col min="3596" max="3596" width="9.75" style="4" customWidth="1"/>
    <col min="3597" max="3597" width="12.75" style="4" customWidth="1"/>
    <col min="3598" max="3598" width="9.75" style="4" customWidth="1"/>
    <col min="3599" max="3840" width="9" style="4"/>
    <col min="3841" max="3841" width="12.75" style="4" customWidth="1"/>
    <col min="3842" max="3842" width="9.75" style="4" customWidth="1"/>
    <col min="3843" max="3843" width="12.75" style="4" customWidth="1"/>
    <col min="3844" max="3844" width="9.75" style="4" customWidth="1"/>
    <col min="3845" max="3845" width="12.75" style="4" customWidth="1"/>
    <col min="3846" max="3846" width="9.75" style="4" customWidth="1"/>
    <col min="3847" max="3847" width="12.75" style="4" customWidth="1"/>
    <col min="3848" max="3848" width="9.75" style="4" customWidth="1"/>
    <col min="3849" max="3849" width="12.75" style="4" customWidth="1"/>
    <col min="3850" max="3850" width="9.75" style="4" customWidth="1"/>
    <col min="3851" max="3851" width="12.75" style="4" customWidth="1"/>
    <col min="3852" max="3852" width="9.75" style="4" customWidth="1"/>
    <col min="3853" max="3853" width="12.75" style="4" customWidth="1"/>
    <col min="3854" max="3854" width="9.75" style="4" customWidth="1"/>
    <col min="3855" max="4096" width="9" style="4"/>
    <col min="4097" max="4097" width="12.75" style="4" customWidth="1"/>
    <col min="4098" max="4098" width="9.75" style="4" customWidth="1"/>
    <col min="4099" max="4099" width="12.75" style="4" customWidth="1"/>
    <col min="4100" max="4100" width="9.75" style="4" customWidth="1"/>
    <col min="4101" max="4101" width="12.75" style="4" customWidth="1"/>
    <col min="4102" max="4102" width="9.75" style="4" customWidth="1"/>
    <col min="4103" max="4103" width="12.75" style="4" customWidth="1"/>
    <col min="4104" max="4104" width="9.75" style="4" customWidth="1"/>
    <col min="4105" max="4105" width="12.75" style="4" customWidth="1"/>
    <col min="4106" max="4106" width="9.75" style="4" customWidth="1"/>
    <col min="4107" max="4107" width="12.75" style="4" customWidth="1"/>
    <col min="4108" max="4108" width="9.75" style="4" customWidth="1"/>
    <col min="4109" max="4109" width="12.75" style="4" customWidth="1"/>
    <col min="4110" max="4110" width="9.75" style="4" customWidth="1"/>
    <col min="4111" max="4352" width="9" style="4"/>
    <col min="4353" max="4353" width="12.75" style="4" customWidth="1"/>
    <col min="4354" max="4354" width="9.75" style="4" customWidth="1"/>
    <col min="4355" max="4355" width="12.75" style="4" customWidth="1"/>
    <col min="4356" max="4356" width="9.75" style="4" customWidth="1"/>
    <col min="4357" max="4357" width="12.75" style="4" customWidth="1"/>
    <col min="4358" max="4358" width="9.75" style="4" customWidth="1"/>
    <col min="4359" max="4359" width="12.75" style="4" customWidth="1"/>
    <col min="4360" max="4360" width="9.75" style="4" customWidth="1"/>
    <col min="4361" max="4361" width="12.75" style="4" customWidth="1"/>
    <col min="4362" max="4362" width="9.75" style="4" customWidth="1"/>
    <col min="4363" max="4363" width="12.75" style="4" customWidth="1"/>
    <col min="4364" max="4364" width="9.75" style="4" customWidth="1"/>
    <col min="4365" max="4365" width="12.75" style="4" customWidth="1"/>
    <col min="4366" max="4366" width="9.75" style="4" customWidth="1"/>
    <col min="4367" max="4608" width="9" style="4"/>
    <col min="4609" max="4609" width="12.75" style="4" customWidth="1"/>
    <col min="4610" max="4610" width="9.75" style="4" customWidth="1"/>
    <col min="4611" max="4611" width="12.75" style="4" customWidth="1"/>
    <col min="4612" max="4612" width="9.75" style="4" customWidth="1"/>
    <col min="4613" max="4613" width="12.75" style="4" customWidth="1"/>
    <col min="4614" max="4614" width="9.75" style="4" customWidth="1"/>
    <col min="4615" max="4615" width="12.75" style="4" customWidth="1"/>
    <col min="4616" max="4616" width="9.75" style="4" customWidth="1"/>
    <col min="4617" max="4617" width="12.75" style="4" customWidth="1"/>
    <col min="4618" max="4618" width="9.75" style="4" customWidth="1"/>
    <col min="4619" max="4619" width="12.75" style="4" customWidth="1"/>
    <col min="4620" max="4620" width="9.75" style="4" customWidth="1"/>
    <col min="4621" max="4621" width="12.75" style="4" customWidth="1"/>
    <col min="4622" max="4622" width="9.75" style="4" customWidth="1"/>
    <col min="4623" max="4864" width="9" style="4"/>
    <col min="4865" max="4865" width="12.75" style="4" customWidth="1"/>
    <col min="4866" max="4866" width="9.75" style="4" customWidth="1"/>
    <col min="4867" max="4867" width="12.75" style="4" customWidth="1"/>
    <col min="4868" max="4868" width="9.75" style="4" customWidth="1"/>
    <col min="4869" max="4869" width="12.75" style="4" customWidth="1"/>
    <col min="4870" max="4870" width="9.75" style="4" customWidth="1"/>
    <col min="4871" max="4871" width="12.75" style="4" customWidth="1"/>
    <col min="4872" max="4872" width="9.75" style="4" customWidth="1"/>
    <col min="4873" max="4873" width="12.75" style="4" customWidth="1"/>
    <col min="4874" max="4874" width="9.75" style="4" customWidth="1"/>
    <col min="4875" max="4875" width="12.75" style="4" customWidth="1"/>
    <col min="4876" max="4876" width="9.75" style="4" customWidth="1"/>
    <col min="4877" max="4877" width="12.75" style="4" customWidth="1"/>
    <col min="4878" max="4878" width="9.75" style="4" customWidth="1"/>
    <col min="4879" max="5120" width="9" style="4"/>
    <col min="5121" max="5121" width="12.75" style="4" customWidth="1"/>
    <col min="5122" max="5122" width="9.75" style="4" customWidth="1"/>
    <col min="5123" max="5123" width="12.75" style="4" customWidth="1"/>
    <col min="5124" max="5124" width="9.75" style="4" customWidth="1"/>
    <col min="5125" max="5125" width="12.75" style="4" customWidth="1"/>
    <col min="5126" max="5126" width="9.75" style="4" customWidth="1"/>
    <col min="5127" max="5127" width="12.75" style="4" customWidth="1"/>
    <col min="5128" max="5128" width="9.75" style="4" customWidth="1"/>
    <col min="5129" max="5129" width="12.75" style="4" customWidth="1"/>
    <col min="5130" max="5130" width="9.75" style="4" customWidth="1"/>
    <col min="5131" max="5131" width="12.75" style="4" customWidth="1"/>
    <col min="5132" max="5132" width="9.75" style="4" customWidth="1"/>
    <col min="5133" max="5133" width="12.75" style="4" customWidth="1"/>
    <col min="5134" max="5134" width="9.75" style="4" customWidth="1"/>
    <col min="5135" max="5376" width="9" style="4"/>
    <col min="5377" max="5377" width="12.75" style="4" customWidth="1"/>
    <col min="5378" max="5378" width="9.75" style="4" customWidth="1"/>
    <col min="5379" max="5379" width="12.75" style="4" customWidth="1"/>
    <col min="5380" max="5380" width="9.75" style="4" customWidth="1"/>
    <col min="5381" max="5381" width="12.75" style="4" customWidth="1"/>
    <col min="5382" max="5382" width="9.75" style="4" customWidth="1"/>
    <col min="5383" max="5383" width="12.75" style="4" customWidth="1"/>
    <col min="5384" max="5384" width="9.75" style="4" customWidth="1"/>
    <col min="5385" max="5385" width="12.75" style="4" customWidth="1"/>
    <col min="5386" max="5386" width="9.75" style="4" customWidth="1"/>
    <col min="5387" max="5387" width="12.75" style="4" customWidth="1"/>
    <col min="5388" max="5388" width="9.75" style="4" customWidth="1"/>
    <col min="5389" max="5389" width="12.75" style="4" customWidth="1"/>
    <col min="5390" max="5390" width="9.75" style="4" customWidth="1"/>
    <col min="5391" max="5632" width="9" style="4"/>
    <col min="5633" max="5633" width="12.75" style="4" customWidth="1"/>
    <col min="5634" max="5634" width="9.75" style="4" customWidth="1"/>
    <col min="5635" max="5635" width="12.75" style="4" customWidth="1"/>
    <col min="5636" max="5636" width="9.75" style="4" customWidth="1"/>
    <col min="5637" max="5637" width="12.75" style="4" customWidth="1"/>
    <col min="5638" max="5638" width="9.75" style="4" customWidth="1"/>
    <col min="5639" max="5639" width="12.75" style="4" customWidth="1"/>
    <col min="5640" max="5640" width="9.75" style="4" customWidth="1"/>
    <col min="5641" max="5641" width="12.75" style="4" customWidth="1"/>
    <col min="5642" max="5642" width="9.75" style="4" customWidth="1"/>
    <col min="5643" max="5643" width="12.75" style="4" customWidth="1"/>
    <col min="5644" max="5644" width="9.75" style="4" customWidth="1"/>
    <col min="5645" max="5645" width="12.75" style="4" customWidth="1"/>
    <col min="5646" max="5646" width="9.75" style="4" customWidth="1"/>
    <col min="5647" max="5888" width="9" style="4"/>
    <col min="5889" max="5889" width="12.75" style="4" customWidth="1"/>
    <col min="5890" max="5890" width="9.75" style="4" customWidth="1"/>
    <col min="5891" max="5891" width="12.75" style="4" customWidth="1"/>
    <col min="5892" max="5892" width="9.75" style="4" customWidth="1"/>
    <col min="5893" max="5893" width="12.75" style="4" customWidth="1"/>
    <col min="5894" max="5894" width="9.75" style="4" customWidth="1"/>
    <col min="5895" max="5895" width="12.75" style="4" customWidth="1"/>
    <col min="5896" max="5896" width="9.75" style="4" customWidth="1"/>
    <col min="5897" max="5897" width="12.75" style="4" customWidth="1"/>
    <col min="5898" max="5898" width="9.75" style="4" customWidth="1"/>
    <col min="5899" max="5899" width="12.75" style="4" customWidth="1"/>
    <col min="5900" max="5900" width="9.75" style="4" customWidth="1"/>
    <col min="5901" max="5901" width="12.75" style="4" customWidth="1"/>
    <col min="5902" max="5902" width="9.75" style="4" customWidth="1"/>
    <col min="5903" max="6144" width="9" style="4"/>
    <col min="6145" max="6145" width="12.75" style="4" customWidth="1"/>
    <col min="6146" max="6146" width="9.75" style="4" customWidth="1"/>
    <col min="6147" max="6147" width="12.75" style="4" customWidth="1"/>
    <col min="6148" max="6148" width="9.75" style="4" customWidth="1"/>
    <col min="6149" max="6149" width="12.75" style="4" customWidth="1"/>
    <col min="6150" max="6150" width="9.75" style="4" customWidth="1"/>
    <col min="6151" max="6151" width="12.75" style="4" customWidth="1"/>
    <col min="6152" max="6152" width="9.75" style="4" customWidth="1"/>
    <col min="6153" max="6153" width="12.75" style="4" customWidth="1"/>
    <col min="6154" max="6154" width="9.75" style="4" customWidth="1"/>
    <col min="6155" max="6155" width="12.75" style="4" customWidth="1"/>
    <col min="6156" max="6156" width="9.75" style="4" customWidth="1"/>
    <col min="6157" max="6157" width="12.75" style="4" customWidth="1"/>
    <col min="6158" max="6158" width="9.75" style="4" customWidth="1"/>
    <col min="6159" max="6400" width="9" style="4"/>
    <col min="6401" max="6401" width="12.75" style="4" customWidth="1"/>
    <col min="6402" max="6402" width="9.75" style="4" customWidth="1"/>
    <col min="6403" max="6403" width="12.75" style="4" customWidth="1"/>
    <col min="6404" max="6404" width="9.75" style="4" customWidth="1"/>
    <col min="6405" max="6405" width="12.75" style="4" customWidth="1"/>
    <col min="6406" max="6406" width="9.75" style="4" customWidth="1"/>
    <col min="6407" max="6407" width="12.75" style="4" customWidth="1"/>
    <col min="6408" max="6408" width="9.75" style="4" customWidth="1"/>
    <col min="6409" max="6409" width="12.75" style="4" customWidth="1"/>
    <col min="6410" max="6410" width="9.75" style="4" customWidth="1"/>
    <col min="6411" max="6411" width="12.75" style="4" customWidth="1"/>
    <col min="6412" max="6412" width="9.75" style="4" customWidth="1"/>
    <col min="6413" max="6413" width="12.75" style="4" customWidth="1"/>
    <col min="6414" max="6414" width="9.75" style="4" customWidth="1"/>
    <col min="6415" max="6656" width="9" style="4"/>
    <col min="6657" max="6657" width="12.75" style="4" customWidth="1"/>
    <col min="6658" max="6658" width="9.75" style="4" customWidth="1"/>
    <col min="6659" max="6659" width="12.75" style="4" customWidth="1"/>
    <col min="6660" max="6660" width="9.75" style="4" customWidth="1"/>
    <col min="6661" max="6661" width="12.75" style="4" customWidth="1"/>
    <col min="6662" max="6662" width="9.75" style="4" customWidth="1"/>
    <col min="6663" max="6663" width="12.75" style="4" customWidth="1"/>
    <col min="6664" max="6664" width="9.75" style="4" customWidth="1"/>
    <col min="6665" max="6665" width="12.75" style="4" customWidth="1"/>
    <col min="6666" max="6666" width="9.75" style="4" customWidth="1"/>
    <col min="6667" max="6667" width="12.75" style="4" customWidth="1"/>
    <col min="6668" max="6668" width="9.75" style="4" customWidth="1"/>
    <col min="6669" max="6669" width="12.75" style="4" customWidth="1"/>
    <col min="6670" max="6670" width="9.75" style="4" customWidth="1"/>
    <col min="6671" max="6912" width="9" style="4"/>
    <col min="6913" max="6913" width="12.75" style="4" customWidth="1"/>
    <col min="6914" max="6914" width="9.75" style="4" customWidth="1"/>
    <col min="6915" max="6915" width="12.75" style="4" customWidth="1"/>
    <col min="6916" max="6916" width="9.75" style="4" customWidth="1"/>
    <col min="6917" max="6917" width="12.75" style="4" customWidth="1"/>
    <col min="6918" max="6918" width="9.75" style="4" customWidth="1"/>
    <col min="6919" max="6919" width="12.75" style="4" customWidth="1"/>
    <col min="6920" max="6920" width="9.75" style="4" customWidth="1"/>
    <col min="6921" max="6921" width="12.75" style="4" customWidth="1"/>
    <col min="6922" max="6922" width="9.75" style="4" customWidth="1"/>
    <col min="6923" max="6923" width="12.75" style="4" customWidth="1"/>
    <col min="6924" max="6924" width="9.75" style="4" customWidth="1"/>
    <col min="6925" max="6925" width="12.75" style="4" customWidth="1"/>
    <col min="6926" max="6926" width="9.75" style="4" customWidth="1"/>
    <col min="6927" max="7168" width="9" style="4"/>
    <col min="7169" max="7169" width="12.75" style="4" customWidth="1"/>
    <col min="7170" max="7170" width="9.75" style="4" customWidth="1"/>
    <col min="7171" max="7171" width="12.75" style="4" customWidth="1"/>
    <col min="7172" max="7172" width="9.75" style="4" customWidth="1"/>
    <col min="7173" max="7173" width="12.75" style="4" customWidth="1"/>
    <col min="7174" max="7174" width="9.75" style="4" customWidth="1"/>
    <col min="7175" max="7175" width="12.75" style="4" customWidth="1"/>
    <col min="7176" max="7176" width="9.75" style="4" customWidth="1"/>
    <col min="7177" max="7177" width="12.75" style="4" customWidth="1"/>
    <col min="7178" max="7178" width="9.75" style="4" customWidth="1"/>
    <col min="7179" max="7179" width="12.75" style="4" customWidth="1"/>
    <col min="7180" max="7180" width="9.75" style="4" customWidth="1"/>
    <col min="7181" max="7181" width="12.75" style="4" customWidth="1"/>
    <col min="7182" max="7182" width="9.75" style="4" customWidth="1"/>
    <col min="7183" max="7424" width="9" style="4"/>
    <col min="7425" max="7425" width="12.75" style="4" customWidth="1"/>
    <col min="7426" max="7426" width="9.75" style="4" customWidth="1"/>
    <col min="7427" max="7427" width="12.75" style="4" customWidth="1"/>
    <col min="7428" max="7428" width="9.75" style="4" customWidth="1"/>
    <col min="7429" max="7429" width="12.75" style="4" customWidth="1"/>
    <col min="7430" max="7430" width="9.75" style="4" customWidth="1"/>
    <col min="7431" max="7431" width="12.75" style="4" customWidth="1"/>
    <col min="7432" max="7432" width="9.75" style="4" customWidth="1"/>
    <col min="7433" max="7433" width="12.75" style="4" customWidth="1"/>
    <col min="7434" max="7434" width="9.75" style="4" customWidth="1"/>
    <col min="7435" max="7435" width="12.75" style="4" customWidth="1"/>
    <col min="7436" max="7436" width="9.75" style="4" customWidth="1"/>
    <col min="7437" max="7437" width="12.75" style="4" customWidth="1"/>
    <col min="7438" max="7438" width="9.75" style="4" customWidth="1"/>
    <col min="7439" max="7680" width="9" style="4"/>
    <col min="7681" max="7681" width="12.75" style="4" customWidth="1"/>
    <col min="7682" max="7682" width="9.75" style="4" customWidth="1"/>
    <col min="7683" max="7683" width="12.75" style="4" customWidth="1"/>
    <col min="7684" max="7684" width="9.75" style="4" customWidth="1"/>
    <col min="7685" max="7685" width="12.75" style="4" customWidth="1"/>
    <col min="7686" max="7686" width="9.75" style="4" customWidth="1"/>
    <col min="7687" max="7687" width="12.75" style="4" customWidth="1"/>
    <col min="7688" max="7688" width="9.75" style="4" customWidth="1"/>
    <col min="7689" max="7689" width="12.75" style="4" customWidth="1"/>
    <col min="7690" max="7690" width="9.75" style="4" customWidth="1"/>
    <col min="7691" max="7691" width="12.75" style="4" customWidth="1"/>
    <col min="7692" max="7692" width="9.75" style="4" customWidth="1"/>
    <col min="7693" max="7693" width="12.75" style="4" customWidth="1"/>
    <col min="7694" max="7694" width="9.75" style="4" customWidth="1"/>
    <col min="7695" max="7936" width="9" style="4"/>
    <col min="7937" max="7937" width="12.75" style="4" customWidth="1"/>
    <col min="7938" max="7938" width="9.75" style="4" customWidth="1"/>
    <col min="7939" max="7939" width="12.75" style="4" customWidth="1"/>
    <col min="7940" max="7940" width="9.75" style="4" customWidth="1"/>
    <col min="7941" max="7941" width="12.75" style="4" customWidth="1"/>
    <col min="7942" max="7942" width="9.75" style="4" customWidth="1"/>
    <col min="7943" max="7943" width="12.75" style="4" customWidth="1"/>
    <col min="7944" max="7944" width="9.75" style="4" customWidth="1"/>
    <col min="7945" max="7945" width="12.75" style="4" customWidth="1"/>
    <col min="7946" max="7946" width="9.75" style="4" customWidth="1"/>
    <col min="7947" max="7947" width="12.75" style="4" customWidth="1"/>
    <col min="7948" max="7948" width="9.75" style="4" customWidth="1"/>
    <col min="7949" max="7949" width="12.75" style="4" customWidth="1"/>
    <col min="7950" max="7950" width="9.75" style="4" customWidth="1"/>
    <col min="7951" max="8192" width="9" style="4"/>
    <col min="8193" max="8193" width="12.75" style="4" customWidth="1"/>
    <col min="8194" max="8194" width="9.75" style="4" customWidth="1"/>
    <col min="8195" max="8195" width="12.75" style="4" customWidth="1"/>
    <col min="8196" max="8196" width="9.75" style="4" customWidth="1"/>
    <col min="8197" max="8197" width="12.75" style="4" customWidth="1"/>
    <col min="8198" max="8198" width="9.75" style="4" customWidth="1"/>
    <col min="8199" max="8199" width="12.75" style="4" customWidth="1"/>
    <col min="8200" max="8200" width="9.75" style="4" customWidth="1"/>
    <col min="8201" max="8201" width="12.75" style="4" customWidth="1"/>
    <col min="8202" max="8202" width="9.75" style="4" customWidth="1"/>
    <col min="8203" max="8203" width="12.75" style="4" customWidth="1"/>
    <col min="8204" max="8204" width="9.75" style="4" customWidth="1"/>
    <col min="8205" max="8205" width="12.75" style="4" customWidth="1"/>
    <col min="8206" max="8206" width="9.75" style="4" customWidth="1"/>
    <col min="8207" max="8448" width="9" style="4"/>
    <col min="8449" max="8449" width="12.75" style="4" customWidth="1"/>
    <col min="8450" max="8450" width="9.75" style="4" customWidth="1"/>
    <col min="8451" max="8451" width="12.75" style="4" customWidth="1"/>
    <col min="8452" max="8452" width="9.75" style="4" customWidth="1"/>
    <col min="8453" max="8453" width="12.75" style="4" customWidth="1"/>
    <col min="8454" max="8454" width="9.75" style="4" customWidth="1"/>
    <col min="8455" max="8455" width="12.75" style="4" customWidth="1"/>
    <col min="8456" max="8456" width="9.75" style="4" customWidth="1"/>
    <col min="8457" max="8457" width="12.75" style="4" customWidth="1"/>
    <col min="8458" max="8458" width="9.75" style="4" customWidth="1"/>
    <col min="8459" max="8459" width="12.75" style="4" customWidth="1"/>
    <col min="8460" max="8460" width="9.75" style="4" customWidth="1"/>
    <col min="8461" max="8461" width="12.75" style="4" customWidth="1"/>
    <col min="8462" max="8462" width="9.75" style="4" customWidth="1"/>
    <col min="8463" max="8704" width="9" style="4"/>
    <col min="8705" max="8705" width="12.75" style="4" customWidth="1"/>
    <col min="8706" max="8706" width="9.75" style="4" customWidth="1"/>
    <col min="8707" max="8707" width="12.75" style="4" customWidth="1"/>
    <col min="8708" max="8708" width="9.75" style="4" customWidth="1"/>
    <col min="8709" max="8709" width="12.75" style="4" customWidth="1"/>
    <col min="8710" max="8710" width="9.75" style="4" customWidth="1"/>
    <col min="8711" max="8711" width="12.75" style="4" customWidth="1"/>
    <col min="8712" max="8712" width="9.75" style="4" customWidth="1"/>
    <col min="8713" max="8713" width="12.75" style="4" customWidth="1"/>
    <col min="8714" max="8714" width="9.75" style="4" customWidth="1"/>
    <col min="8715" max="8715" width="12.75" style="4" customWidth="1"/>
    <col min="8716" max="8716" width="9.75" style="4" customWidth="1"/>
    <col min="8717" max="8717" width="12.75" style="4" customWidth="1"/>
    <col min="8718" max="8718" width="9.75" style="4" customWidth="1"/>
    <col min="8719" max="8960" width="9" style="4"/>
    <col min="8961" max="8961" width="12.75" style="4" customWidth="1"/>
    <col min="8962" max="8962" width="9.75" style="4" customWidth="1"/>
    <col min="8963" max="8963" width="12.75" style="4" customWidth="1"/>
    <col min="8964" max="8964" width="9.75" style="4" customWidth="1"/>
    <col min="8965" max="8965" width="12.75" style="4" customWidth="1"/>
    <col min="8966" max="8966" width="9.75" style="4" customWidth="1"/>
    <col min="8967" max="8967" width="12.75" style="4" customWidth="1"/>
    <col min="8968" max="8968" width="9.75" style="4" customWidth="1"/>
    <col min="8969" max="8969" width="12.75" style="4" customWidth="1"/>
    <col min="8970" max="8970" width="9.75" style="4" customWidth="1"/>
    <col min="8971" max="8971" width="12.75" style="4" customWidth="1"/>
    <col min="8972" max="8972" width="9.75" style="4" customWidth="1"/>
    <col min="8973" max="8973" width="12.75" style="4" customWidth="1"/>
    <col min="8974" max="8974" width="9.75" style="4" customWidth="1"/>
    <col min="8975" max="9216" width="9" style="4"/>
    <col min="9217" max="9217" width="12.75" style="4" customWidth="1"/>
    <col min="9218" max="9218" width="9.75" style="4" customWidth="1"/>
    <col min="9219" max="9219" width="12.75" style="4" customWidth="1"/>
    <col min="9220" max="9220" width="9.75" style="4" customWidth="1"/>
    <col min="9221" max="9221" width="12.75" style="4" customWidth="1"/>
    <col min="9222" max="9222" width="9.75" style="4" customWidth="1"/>
    <col min="9223" max="9223" width="12.75" style="4" customWidth="1"/>
    <col min="9224" max="9224" width="9.75" style="4" customWidth="1"/>
    <col min="9225" max="9225" width="12.75" style="4" customWidth="1"/>
    <col min="9226" max="9226" width="9.75" style="4" customWidth="1"/>
    <col min="9227" max="9227" width="12.75" style="4" customWidth="1"/>
    <col min="9228" max="9228" width="9.75" style="4" customWidth="1"/>
    <col min="9229" max="9229" width="12.75" style="4" customWidth="1"/>
    <col min="9230" max="9230" width="9.75" style="4" customWidth="1"/>
    <col min="9231" max="9472" width="9" style="4"/>
    <col min="9473" max="9473" width="12.75" style="4" customWidth="1"/>
    <col min="9474" max="9474" width="9.75" style="4" customWidth="1"/>
    <col min="9475" max="9475" width="12.75" style="4" customWidth="1"/>
    <col min="9476" max="9476" width="9.75" style="4" customWidth="1"/>
    <col min="9477" max="9477" width="12.75" style="4" customWidth="1"/>
    <col min="9478" max="9478" width="9.75" style="4" customWidth="1"/>
    <col min="9479" max="9479" width="12.75" style="4" customWidth="1"/>
    <col min="9480" max="9480" width="9.75" style="4" customWidth="1"/>
    <col min="9481" max="9481" width="12.75" style="4" customWidth="1"/>
    <col min="9482" max="9482" width="9.75" style="4" customWidth="1"/>
    <col min="9483" max="9483" width="12.75" style="4" customWidth="1"/>
    <col min="9484" max="9484" width="9.75" style="4" customWidth="1"/>
    <col min="9485" max="9485" width="12.75" style="4" customWidth="1"/>
    <col min="9486" max="9486" width="9.75" style="4" customWidth="1"/>
    <col min="9487" max="9728" width="9" style="4"/>
    <col min="9729" max="9729" width="12.75" style="4" customWidth="1"/>
    <col min="9730" max="9730" width="9.75" style="4" customWidth="1"/>
    <col min="9731" max="9731" width="12.75" style="4" customWidth="1"/>
    <col min="9732" max="9732" width="9.75" style="4" customWidth="1"/>
    <col min="9733" max="9733" width="12.75" style="4" customWidth="1"/>
    <col min="9734" max="9734" width="9.75" style="4" customWidth="1"/>
    <col min="9735" max="9735" width="12.75" style="4" customWidth="1"/>
    <col min="9736" max="9736" width="9.75" style="4" customWidth="1"/>
    <col min="9737" max="9737" width="12.75" style="4" customWidth="1"/>
    <col min="9738" max="9738" width="9.75" style="4" customWidth="1"/>
    <col min="9739" max="9739" width="12.75" style="4" customWidth="1"/>
    <col min="9740" max="9740" width="9.75" style="4" customWidth="1"/>
    <col min="9741" max="9741" width="12.75" style="4" customWidth="1"/>
    <col min="9742" max="9742" width="9.75" style="4" customWidth="1"/>
    <col min="9743" max="9984" width="9" style="4"/>
    <col min="9985" max="9985" width="12.75" style="4" customWidth="1"/>
    <col min="9986" max="9986" width="9.75" style="4" customWidth="1"/>
    <col min="9987" max="9987" width="12.75" style="4" customWidth="1"/>
    <col min="9988" max="9988" width="9.75" style="4" customWidth="1"/>
    <col min="9989" max="9989" width="12.75" style="4" customWidth="1"/>
    <col min="9990" max="9990" width="9.75" style="4" customWidth="1"/>
    <col min="9991" max="9991" width="12.75" style="4" customWidth="1"/>
    <col min="9992" max="9992" width="9.75" style="4" customWidth="1"/>
    <col min="9993" max="9993" width="12.75" style="4" customWidth="1"/>
    <col min="9994" max="9994" width="9.75" style="4" customWidth="1"/>
    <col min="9995" max="9995" width="12.75" style="4" customWidth="1"/>
    <col min="9996" max="9996" width="9.75" style="4" customWidth="1"/>
    <col min="9997" max="9997" width="12.75" style="4" customWidth="1"/>
    <col min="9998" max="9998" width="9.75" style="4" customWidth="1"/>
    <col min="9999" max="10240" width="9" style="4"/>
    <col min="10241" max="10241" width="12.75" style="4" customWidth="1"/>
    <col min="10242" max="10242" width="9.75" style="4" customWidth="1"/>
    <col min="10243" max="10243" width="12.75" style="4" customWidth="1"/>
    <col min="10244" max="10244" width="9.75" style="4" customWidth="1"/>
    <col min="10245" max="10245" width="12.75" style="4" customWidth="1"/>
    <col min="10246" max="10246" width="9.75" style="4" customWidth="1"/>
    <col min="10247" max="10247" width="12.75" style="4" customWidth="1"/>
    <col min="10248" max="10248" width="9.75" style="4" customWidth="1"/>
    <col min="10249" max="10249" width="12.75" style="4" customWidth="1"/>
    <col min="10250" max="10250" width="9.75" style="4" customWidth="1"/>
    <col min="10251" max="10251" width="12.75" style="4" customWidth="1"/>
    <col min="10252" max="10252" width="9.75" style="4" customWidth="1"/>
    <col min="10253" max="10253" width="12.75" style="4" customWidth="1"/>
    <col min="10254" max="10254" width="9.75" style="4" customWidth="1"/>
    <col min="10255" max="10496" width="9" style="4"/>
    <col min="10497" max="10497" width="12.75" style="4" customWidth="1"/>
    <col min="10498" max="10498" width="9.75" style="4" customWidth="1"/>
    <col min="10499" max="10499" width="12.75" style="4" customWidth="1"/>
    <col min="10500" max="10500" width="9.75" style="4" customWidth="1"/>
    <col min="10501" max="10501" width="12.75" style="4" customWidth="1"/>
    <col min="10502" max="10502" width="9.75" style="4" customWidth="1"/>
    <col min="10503" max="10503" width="12.75" style="4" customWidth="1"/>
    <col min="10504" max="10504" width="9.75" style="4" customWidth="1"/>
    <col min="10505" max="10505" width="12.75" style="4" customWidth="1"/>
    <col min="10506" max="10506" width="9.75" style="4" customWidth="1"/>
    <col min="10507" max="10507" width="12.75" style="4" customWidth="1"/>
    <col min="10508" max="10508" width="9.75" style="4" customWidth="1"/>
    <col min="10509" max="10509" width="12.75" style="4" customWidth="1"/>
    <col min="10510" max="10510" width="9.75" style="4" customWidth="1"/>
    <col min="10511" max="10752" width="9" style="4"/>
    <col min="10753" max="10753" width="12.75" style="4" customWidth="1"/>
    <col min="10754" max="10754" width="9.75" style="4" customWidth="1"/>
    <col min="10755" max="10755" width="12.75" style="4" customWidth="1"/>
    <col min="10756" max="10756" width="9.75" style="4" customWidth="1"/>
    <col min="10757" max="10757" width="12.75" style="4" customWidth="1"/>
    <col min="10758" max="10758" width="9.75" style="4" customWidth="1"/>
    <col min="10759" max="10759" width="12.75" style="4" customWidth="1"/>
    <col min="10760" max="10760" width="9.75" style="4" customWidth="1"/>
    <col min="10761" max="10761" width="12.75" style="4" customWidth="1"/>
    <col min="10762" max="10762" width="9.75" style="4" customWidth="1"/>
    <col min="10763" max="10763" width="12.75" style="4" customWidth="1"/>
    <col min="10764" max="10764" width="9.75" style="4" customWidth="1"/>
    <col min="10765" max="10765" width="12.75" style="4" customWidth="1"/>
    <col min="10766" max="10766" width="9.75" style="4" customWidth="1"/>
    <col min="10767" max="11008" width="9" style="4"/>
    <col min="11009" max="11009" width="12.75" style="4" customWidth="1"/>
    <col min="11010" max="11010" width="9.75" style="4" customWidth="1"/>
    <col min="11011" max="11011" width="12.75" style="4" customWidth="1"/>
    <col min="11012" max="11012" width="9.75" style="4" customWidth="1"/>
    <col min="11013" max="11013" width="12.75" style="4" customWidth="1"/>
    <col min="11014" max="11014" width="9.75" style="4" customWidth="1"/>
    <col min="11015" max="11015" width="12.75" style="4" customWidth="1"/>
    <col min="11016" max="11016" width="9.75" style="4" customWidth="1"/>
    <col min="11017" max="11017" width="12.75" style="4" customWidth="1"/>
    <col min="11018" max="11018" width="9.75" style="4" customWidth="1"/>
    <col min="11019" max="11019" width="12.75" style="4" customWidth="1"/>
    <col min="11020" max="11020" width="9.75" style="4" customWidth="1"/>
    <col min="11021" max="11021" width="12.75" style="4" customWidth="1"/>
    <col min="11022" max="11022" width="9.75" style="4" customWidth="1"/>
    <col min="11023" max="11264" width="9" style="4"/>
    <col min="11265" max="11265" width="12.75" style="4" customWidth="1"/>
    <col min="11266" max="11266" width="9.75" style="4" customWidth="1"/>
    <col min="11267" max="11267" width="12.75" style="4" customWidth="1"/>
    <col min="11268" max="11268" width="9.75" style="4" customWidth="1"/>
    <col min="11269" max="11269" width="12.75" style="4" customWidth="1"/>
    <col min="11270" max="11270" width="9.75" style="4" customWidth="1"/>
    <col min="11271" max="11271" width="12.75" style="4" customWidth="1"/>
    <col min="11272" max="11272" width="9.75" style="4" customWidth="1"/>
    <col min="11273" max="11273" width="12.75" style="4" customWidth="1"/>
    <col min="11274" max="11274" width="9.75" style="4" customWidth="1"/>
    <col min="11275" max="11275" width="12.75" style="4" customWidth="1"/>
    <col min="11276" max="11276" width="9.75" style="4" customWidth="1"/>
    <col min="11277" max="11277" width="12.75" style="4" customWidth="1"/>
    <col min="11278" max="11278" width="9.75" style="4" customWidth="1"/>
    <col min="11279" max="11520" width="9" style="4"/>
    <col min="11521" max="11521" width="12.75" style="4" customWidth="1"/>
    <col min="11522" max="11522" width="9.75" style="4" customWidth="1"/>
    <col min="11523" max="11523" width="12.75" style="4" customWidth="1"/>
    <col min="11524" max="11524" width="9.75" style="4" customWidth="1"/>
    <col min="11525" max="11525" width="12.75" style="4" customWidth="1"/>
    <col min="11526" max="11526" width="9.75" style="4" customWidth="1"/>
    <col min="11527" max="11527" width="12.75" style="4" customWidth="1"/>
    <col min="11528" max="11528" width="9.75" style="4" customWidth="1"/>
    <col min="11529" max="11529" width="12.75" style="4" customWidth="1"/>
    <col min="11530" max="11530" width="9.75" style="4" customWidth="1"/>
    <col min="11531" max="11531" width="12.75" style="4" customWidth="1"/>
    <col min="11532" max="11532" width="9.75" style="4" customWidth="1"/>
    <col min="11533" max="11533" width="12.75" style="4" customWidth="1"/>
    <col min="11534" max="11534" width="9.75" style="4" customWidth="1"/>
    <col min="11535" max="11776" width="9" style="4"/>
    <col min="11777" max="11777" width="12.75" style="4" customWidth="1"/>
    <col min="11778" max="11778" width="9.75" style="4" customWidth="1"/>
    <col min="11779" max="11779" width="12.75" style="4" customWidth="1"/>
    <col min="11780" max="11780" width="9.75" style="4" customWidth="1"/>
    <col min="11781" max="11781" width="12.75" style="4" customWidth="1"/>
    <col min="11782" max="11782" width="9.75" style="4" customWidth="1"/>
    <col min="11783" max="11783" width="12.75" style="4" customWidth="1"/>
    <col min="11784" max="11784" width="9.75" style="4" customWidth="1"/>
    <col min="11785" max="11785" width="12.75" style="4" customWidth="1"/>
    <col min="11786" max="11786" width="9.75" style="4" customWidth="1"/>
    <col min="11787" max="11787" width="12.75" style="4" customWidth="1"/>
    <col min="11788" max="11788" width="9.75" style="4" customWidth="1"/>
    <col min="11789" max="11789" width="12.75" style="4" customWidth="1"/>
    <col min="11790" max="11790" width="9.75" style="4" customWidth="1"/>
    <col min="11791" max="12032" width="9" style="4"/>
    <col min="12033" max="12033" width="12.75" style="4" customWidth="1"/>
    <col min="12034" max="12034" width="9.75" style="4" customWidth="1"/>
    <col min="12035" max="12035" width="12.75" style="4" customWidth="1"/>
    <col min="12036" max="12036" width="9.75" style="4" customWidth="1"/>
    <col min="12037" max="12037" width="12.75" style="4" customWidth="1"/>
    <col min="12038" max="12038" width="9.75" style="4" customWidth="1"/>
    <col min="12039" max="12039" width="12.75" style="4" customWidth="1"/>
    <col min="12040" max="12040" width="9.75" style="4" customWidth="1"/>
    <col min="12041" max="12041" width="12.75" style="4" customWidth="1"/>
    <col min="12042" max="12042" width="9.75" style="4" customWidth="1"/>
    <col min="12043" max="12043" width="12.75" style="4" customWidth="1"/>
    <col min="12044" max="12044" width="9.75" style="4" customWidth="1"/>
    <col min="12045" max="12045" width="12.75" style="4" customWidth="1"/>
    <col min="12046" max="12046" width="9.75" style="4" customWidth="1"/>
    <col min="12047" max="12288" width="9" style="4"/>
    <col min="12289" max="12289" width="12.75" style="4" customWidth="1"/>
    <col min="12290" max="12290" width="9.75" style="4" customWidth="1"/>
    <col min="12291" max="12291" width="12.75" style="4" customWidth="1"/>
    <col min="12292" max="12292" width="9.75" style="4" customWidth="1"/>
    <col min="12293" max="12293" width="12.75" style="4" customWidth="1"/>
    <col min="12294" max="12294" width="9.75" style="4" customWidth="1"/>
    <col min="12295" max="12295" width="12.75" style="4" customWidth="1"/>
    <col min="12296" max="12296" width="9.75" style="4" customWidth="1"/>
    <col min="12297" max="12297" width="12.75" style="4" customWidth="1"/>
    <col min="12298" max="12298" width="9.75" style="4" customWidth="1"/>
    <col min="12299" max="12299" width="12.75" style="4" customWidth="1"/>
    <col min="12300" max="12300" width="9.75" style="4" customWidth="1"/>
    <col min="12301" max="12301" width="12.75" style="4" customWidth="1"/>
    <col min="12302" max="12302" width="9.75" style="4" customWidth="1"/>
    <col min="12303" max="12544" width="9" style="4"/>
    <col min="12545" max="12545" width="12.75" style="4" customWidth="1"/>
    <col min="12546" max="12546" width="9.75" style="4" customWidth="1"/>
    <col min="12547" max="12547" width="12.75" style="4" customWidth="1"/>
    <col min="12548" max="12548" width="9.75" style="4" customWidth="1"/>
    <col min="12549" max="12549" width="12.75" style="4" customWidth="1"/>
    <col min="12550" max="12550" width="9.75" style="4" customWidth="1"/>
    <col min="12551" max="12551" width="12.75" style="4" customWidth="1"/>
    <col min="12552" max="12552" width="9.75" style="4" customWidth="1"/>
    <col min="12553" max="12553" width="12.75" style="4" customWidth="1"/>
    <col min="12554" max="12554" width="9.75" style="4" customWidth="1"/>
    <col min="12555" max="12555" width="12.75" style="4" customWidth="1"/>
    <col min="12556" max="12556" width="9.75" style="4" customWidth="1"/>
    <col min="12557" max="12557" width="12.75" style="4" customWidth="1"/>
    <col min="12558" max="12558" width="9.75" style="4" customWidth="1"/>
    <col min="12559" max="12800" width="9" style="4"/>
    <col min="12801" max="12801" width="12.75" style="4" customWidth="1"/>
    <col min="12802" max="12802" width="9.75" style="4" customWidth="1"/>
    <col min="12803" max="12803" width="12.75" style="4" customWidth="1"/>
    <col min="12804" max="12804" width="9.75" style="4" customWidth="1"/>
    <col min="12805" max="12805" width="12.75" style="4" customWidth="1"/>
    <col min="12806" max="12806" width="9.75" style="4" customWidth="1"/>
    <col min="12807" max="12807" width="12.75" style="4" customWidth="1"/>
    <col min="12808" max="12808" width="9.75" style="4" customWidth="1"/>
    <col min="12809" max="12809" width="12.75" style="4" customWidth="1"/>
    <col min="12810" max="12810" width="9.75" style="4" customWidth="1"/>
    <col min="12811" max="12811" width="12.75" style="4" customWidth="1"/>
    <col min="12812" max="12812" width="9.75" style="4" customWidth="1"/>
    <col min="12813" max="12813" width="12.75" style="4" customWidth="1"/>
    <col min="12814" max="12814" width="9.75" style="4" customWidth="1"/>
    <col min="12815" max="13056" width="9" style="4"/>
    <col min="13057" max="13057" width="12.75" style="4" customWidth="1"/>
    <col min="13058" max="13058" width="9.75" style="4" customWidth="1"/>
    <col min="13059" max="13059" width="12.75" style="4" customWidth="1"/>
    <col min="13060" max="13060" width="9.75" style="4" customWidth="1"/>
    <col min="13061" max="13061" width="12.75" style="4" customWidth="1"/>
    <col min="13062" max="13062" width="9.75" style="4" customWidth="1"/>
    <col min="13063" max="13063" width="12.75" style="4" customWidth="1"/>
    <col min="13064" max="13064" width="9.75" style="4" customWidth="1"/>
    <col min="13065" max="13065" width="12.75" style="4" customWidth="1"/>
    <col min="13066" max="13066" width="9.75" style="4" customWidth="1"/>
    <col min="13067" max="13067" width="12.75" style="4" customWidth="1"/>
    <col min="13068" max="13068" width="9.75" style="4" customWidth="1"/>
    <col min="13069" max="13069" width="12.75" style="4" customWidth="1"/>
    <col min="13070" max="13070" width="9.75" style="4" customWidth="1"/>
    <col min="13071" max="13312" width="9" style="4"/>
    <col min="13313" max="13313" width="12.75" style="4" customWidth="1"/>
    <col min="13314" max="13314" width="9.75" style="4" customWidth="1"/>
    <col min="13315" max="13315" width="12.75" style="4" customWidth="1"/>
    <col min="13316" max="13316" width="9.75" style="4" customWidth="1"/>
    <col min="13317" max="13317" width="12.75" style="4" customWidth="1"/>
    <col min="13318" max="13318" width="9.75" style="4" customWidth="1"/>
    <col min="13319" max="13319" width="12.75" style="4" customWidth="1"/>
    <col min="13320" max="13320" width="9.75" style="4" customWidth="1"/>
    <col min="13321" max="13321" width="12.75" style="4" customWidth="1"/>
    <col min="13322" max="13322" width="9.75" style="4" customWidth="1"/>
    <col min="13323" max="13323" width="12.75" style="4" customWidth="1"/>
    <col min="13324" max="13324" width="9.75" style="4" customWidth="1"/>
    <col min="13325" max="13325" width="12.75" style="4" customWidth="1"/>
    <col min="13326" max="13326" width="9.75" style="4" customWidth="1"/>
    <col min="13327" max="13568" width="9" style="4"/>
    <col min="13569" max="13569" width="12.75" style="4" customWidth="1"/>
    <col min="13570" max="13570" width="9.75" style="4" customWidth="1"/>
    <col min="13571" max="13571" width="12.75" style="4" customWidth="1"/>
    <col min="13572" max="13572" width="9.75" style="4" customWidth="1"/>
    <col min="13573" max="13573" width="12.75" style="4" customWidth="1"/>
    <col min="13574" max="13574" width="9.75" style="4" customWidth="1"/>
    <col min="13575" max="13575" width="12.75" style="4" customWidth="1"/>
    <col min="13576" max="13576" width="9.75" style="4" customWidth="1"/>
    <col min="13577" max="13577" width="12.75" style="4" customWidth="1"/>
    <col min="13578" max="13578" width="9.75" style="4" customWidth="1"/>
    <col min="13579" max="13579" width="12.75" style="4" customWidth="1"/>
    <col min="13580" max="13580" width="9.75" style="4" customWidth="1"/>
    <col min="13581" max="13581" width="12.75" style="4" customWidth="1"/>
    <col min="13582" max="13582" width="9.75" style="4" customWidth="1"/>
    <col min="13583" max="13824" width="9" style="4"/>
    <col min="13825" max="13825" width="12.75" style="4" customWidth="1"/>
    <col min="13826" max="13826" width="9.75" style="4" customWidth="1"/>
    <col min="13827" max="13827" width="12.75" style="4" customWidth="1"/>
    <col min="13828" max="13828" width="9.75" style="4" customWidth="1"/>
    <col min="13829" max="13829" width="12.75" style="4" customWidth="1"/>
    <col min="13830" max="13830" width="9.75" style="4" customWidth="1"/>
    <col min="13831" max="13831" width="12.75" style="4" customWidth="1"/>
    <col min="13832" max="13832" width="9.75" style="4" customWidth="1"/>
    <col min="13833" max="13833" width="12.75" style="4" customWidth="1"/>
    <col min="13834" max="13834" width="9.75" style="4" customWidth="1"/>
    <col min="13835" max="13835" width="12.75" style="4" customWidth="1"/>
    <col min="13836" max="13836" width="9.75" style="4" customWidth="1"/>
    <col min="13837" max="13837" width="12.75" style="4" customWidth="1"/>
    <col min="13838" max="13838" width="9.75" style="4" customWidth="1"/>
    <col min="13839" max="14080" width="9" style="4"/>
    <col min="14081" max="14081" width="12.75" style="4" customWidth="1"/>
    <col min="14082" max="14082" width="9.75" style="4" customWidth="1"/>
    <col min="14083" max="14083" width="12.75" style="4" customWidth="1"/>
    <col min="14084" max="14084" width="9.75" style="4" customWidth="1"/>
    <col min="14085" max="14085" width="12.75" style="4" customWidth="1"/>
    <col min="14086" max="14086" width="9.75" style="4" customWidth="1"/>
    <col min="14087" max="14087" width="12.75" style="4" customWidth="1"/>
    <col min="14088" max="14088" width="9.75" style="4" customWidth="1"/>
    <col min="14089" max="14089" width="12.75" style="4" customWidth="1"/>
    <col min="14090" max="14090" width="9.75" style="4" customWidth="1"/>
    <col min="14091" max="14091" width="12.75" style="4" customWidth="1"/>
    <col min="14092" max="14092" width="9.75" style="4" customWidth="1"/>
    <col min="14093" max="14093" width="12.75" style="4" customWidth="1"/>
    <col min="14094" max="14094" width="9.75" style="4" customWidth="1"/>
    <col min="14095" max="14336" width="9" style="4"/>
    <col min="14337" max="14337" width="12.75" style="4" customWidth="1"/>
    <col min="14338" max="14338" width="9.75" style="4" customWidth="1"/>
    <col min="14339" max="14339" width="12.75" style="4" customWidth="1"/>
    <col min="14340" max="14340" width="9.75" style="4" customWidth="1"/>
    <col min="14341" max="14341" width="12.75" style="4" customWidth="1"/>
    <col min="14342" max="14342" width="9.75" style="4" customWidth="1"/>
    <col min="14343" max="14343" width="12.75" style="4" customWidth="1"/>
    <col min="14344" max="14344" width="9.75" style="4" customWidth="1"/>
    <col min="14345" max="14345" width="12.75" style="4" customWidth="1"/>
    <col min="14346" max="14346" width="9.75" style="4" customWidth="1"/>
    <col min="14347" max="14347" width="12.75" style="4" customWidth="1"/>
    <col min="14348" max="14348" width="9.75" style="4" customWidth="1"/>
    <col min="14349" max="14349" width="12.75" style="4" customWidth="1"/>
    <col min="14350" max="14350" width="9.75" style="4" customWidth="1"/>
    <col min="14351" max="14592" width="9" style="4"/>
    <col min="14593" max="14593" width="12.75" style="4" customWidth="1"/>
    <col min="14594" max="14594" width="9.75" style="4" customWidth="1"/>
    <col min="14595" max="14595" width="12.75" style="4" customWidth="1"/>
    <col min="14596" max="14596" width="9.75" style="4" customWidth="1"/>
    <col min="14597" max="14597" width="12.75" style="4" customWidth="1"/>
    <col min="14598" max="14598" width="9.75" style="4" customWidth="1"/>
    <col min="14599" max="14599" width="12.75" style="4" customWidth="1"/>
    <col min="14600" max="14600" width="9.75" style="4" customWidth="1"/>
    <col min="14601" max="14601" width="12.75" style="4" customWidth="1"/>
    <col min="14602" max="14602" width="9.75" style="4" customWidth="1"/>
    <col min="14603" max="14603" width="12.75" style="4" customWidth="1"/>
    <col min="14604" max="14604" width="9.75" style="4" customWidth="1"/>
    <col min="14605" max="14605" width="12.75" style="4" customWidth="1"/>
    <col min="14606" max="14606" width="9.75" style="4" customWidth="1"/>
    <col min="14607" max="14848" width="9" style="4"/>
    <col min="14849" max="14849" width="12.75" style="4" customWidth="1"/>
    <col min="14850" max="14850" width="9.75" style="4" customWidth="1"/>
    <col min="14851" max="14851" width="12.75" style="4" customWidth="1"/>
    <col min="14852" max="14852" width="9.75" style="4" customWidth="1"/>
    <col min="14853" max="14853" width="12.75" style="4" customWidth="1"/>
    <col min="14854" max="14854" width="9.75" style="4" customWidth="1"/>
    <col min="14855" max="14855" width="12.75" style="4" customWidth="1"/>
    <col min="14856" max="14856" width="9.75" style="4" customWidth="1"/>
    <col min="14857" max="14857" width="12.75" style="4" customWidth="1"/>
    <col min="14858" max="14858" width="9.75" style="4" customWidth="1"/>
    <col min="14859" max="14859" width="12.75" style="4" customWidth="1"/>
    <col min="14860" max="14860" width="9.75" style="4" customWidth="1"/>
    <col min="14861" max="14861" width="12.75" style="4" customWidth="1"/>
    <col min="14862" max="14862" width="9.75" style="4" customWidth="1"/>
    <col min="14863" max="15104" width="9" style="4"/>
    <col min="15105" max="15105" width="12.75" style="4" customWidth="1"/>
    <col min="15106" max="15106" width="9.75" style="4" customWidth="1"/>
    <col min="15107" max="15107" width="12.75" style="4" customWidth="1"/>
    <col min="15108" max="15108" width="9.75" style="4" customWidth="1"/>
    <col min="15109" max="15109" width="12.75" style="4" customWidth="1"/>
    <col min="15110" max="15110" width="9.75" style="4" customWidth="1"/>
    <col min="15111" max="15111" width="12.75" style="4" customWidth="1"/>
    <col min="15112" max="15112" width="9.75" style="4" customWidth="1"/>
    <col min="15113" max="15113" width="12.75" style="4" customWidth="1"/>
    <col min="15114" max="15114" width="9.75" style="4" customWidth="1"/>
    <col min="15115" max="15115" width="12.75" style="4" customWidth="1"/>
    <col min="15116" max="15116" width="9.75" style="4" customWidth="1"/>
    <col min="15117" max="15117" width="12.75" style="4" customWidth="1"/>
    <col min="15118" max="15118" width="9.75" style="4" customWidth="1"/>
    <col min="15119" max="15360" width="9" style="4"/>
    <col min="15361" max="15361" width="12.75" style="4" customWidth="1"/>
    <col min="15362" max="15362" width="9.75" style="4" customWidth="1"/>
    <col min="15363" max="15363" width="12.75" style="4" customWidth="1"/>
    <col min="15364" max="15364" width="9.75" style="4" customWidth="1"/>
    <col min="15365" max="15365" width="12.75" style="4" customWidth="1"/>
    <col min="15366" max="15366" width="9.75" style="4" customWidth="1"/>
    <col min="15367" max="15367" width="12.75" style="4" customWidth="1"/>
    <col min="15368" max="15368" width="9.75" style="4" customWidth="1"/>
    <col min="15369" max="15369" width="12.75" style="4" customWidth="1"/>
    <col min="15370" max="15370" width="9.75" style="4" customWidth="1"/>
    <col min="15371" max="15371" width="12.75" style="4" customWidth="1"/>
    <col min="15372" max="15372" width="9.75" style="4" customWidth="1"/>
    <col min="15373" max="15373" width="12.75" style="4" customWidth="1"/>
    <col min="15374" max="15374" width="9.75" style="4" customWidth="1"/>
    <col min="15375" max="15616" width="9" style="4"/>
    <col min="15617" max="15617" width="12.75" style="4" customWidth="1"/>
    <col min="15618" max="15618" width="9.75" style="4" customWidth="1"/>
    <col min="15619" max="15619" width="12.75" style="4" customWidth="1"/>
    <col min="15620" max="15620" width="9.75" style="4" customWidth="1"/>
    <col min="15621" max="15621" width="12.75" style="4" customWidth="1"/>
    <col min="15622" max="15622" width="9.75" style="4" customWidth="1"/>
    <col min="15623" max="15623" width="12.75" style="4" customWidth="1"/>
    <col min="15624" max="15624" width="9.75" style="4" customWidth="1"/>
    <col min="15625" max="15625" width="12.75" style="4" customWidth="1"/>
    <col min="15626" max="15626" width="9.75" style="4" customWidth="1"/>
    <col min="15627" max="15627" width="12.75" style="4" customWidth="1"/>
    <col min="15628" max="15628" width="9.75" style="4" customWidth="1"/>
    <col min="15629" max="15629" width="12.75" style="4" customWidth="1"/>
    <col min="15630" max="15630" width="9.75" style="4" customWidth="1"/>
    <col min="15631" max="15872" width="9" style="4"/>
    <col min="15873" max="15873" width="12.75" style="4" customWidth="1"/>
    <col min="15874" max="15874" width="9.75" style="4" customWidth="1"/>
    <col min="15875" max="15875" width="12.75" style="4" customWidth="1"/>
    <col min="15876" max="15876" width="9.75" style="4" customWidth="1"/>
    <col min="15877" max="15877" width="12.75" style="4" customWidth="1"/>
    <col min="15878" max="15878" width="9.75" style="4" customWidth="1"/>
    <col min="15879" max="15879" width="12.75" style="4" customWidth="1"/>
    <col min="15880" max="15880" width="9.75" style="4" customWidth="1"/>
    <col min="15881" max="15881" width="12.75" style="4" customWidth="1"/>
    <col min="15882" max="15882" width="9.75" style="4" customWidth="1"/>
    <col min="15883" max="15883" width="12.75" style="4" customWidth="1"/>
    <col min="15884" max="15884" width="9.75" style="4" customWidth="1"/>
    <col min="15885" max="15885" width="12.75" style="4" customWidth="1"/>
    <col min="15886" max="15886" width="9.75" style="4" customWidth="1"/>
    <col min="15887" max="16128" width="9" style="4"/>
    <col min="16129" max="16129" width="12.75" style="4" customWidth="1"/>
    <col min="16130" max="16130" width="9.75" style="4" customWidth="1"/>
    <col min="16131" max="16131" width="12.75" style="4" customWidth="1"/>
    <col min="16132" max="16132" width="9.75" style="4" customWidth="1"/>
    <col min="16133" max="16133" width="12.75" style="4" customWidth="1"/>
    <col min="16134" max="16134" width="9.75" style="4" customWidth="1"/>
    <col min="16135" max="16135" width="12.75" style="4" customWidth="1"/>
    <col min="16136" max="16136" width="9.75" style="4" customWidth="1"/>
    <col min="16137" max="16137" width="12.75" style="4" customWidth="1"/>
    <col min="16138" max="16138" width="9.75" style="4" customWidth="1"/>
    <col min="16139" max="16139" width="12.75" style="4" customWidth="1"/>
    <col min="16140" max="16140" width="9.75" style="4" customWidth="1"/>
    <col min="16141" max="16141" width="12.75" style="4" customWidth="1"/>
    <col min="16142" max="16142" width="9.75" style="4" customWidth="1"/>
    <col min="16143" max="16384" width="9" style="4"/>
  </cols>
  <sheetData>
    <row r="1" spans="1:14" x14ac:dyDescent="0.3">
      <c r="M1" s="315" t="s">
        <v>68</v>
      </c>
      <c r="N1" s="315"/>
    </row>
    <row r="2" spans="1:14" x14ac:dyDescent="0.3">
      <c r="A2" s="316" t="s">
        <v>69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  <c r="M2" s="316"/>
      <c r="N2" s="316"/>
    </row>
    <row r="3" spans="1:14" x14ac:dyDescent="0.3">
      <c r="A3" s="316" t="s">
        <v>2363</v>
      </c>
      <c r="B3" s="316"/>
      <c r="C3" s="316"/>
      <c r="D3" s="316"/>
      <c r="E3" s="316"/>
      <c r="F3" s="316"/>
      <c r="G3" s="316"/>
      <c r="H3" s="316"/>
      <c r="I3" s="316"/>
      <c r="J3" s="316"/>
      <c r="K3" s="316"/>
      <c r="L3" s="316"/>
      <c r="M3" s="316"/>
      <c r="N3" s="316"/>
    </row>
    <row r="4" spans="1:14" x14ac:dyDescent="0.3">
      <c r="A4" s="317" t="s">
        <v>70</v>
      </c>
      <c r="B4" s="317"/>
      <c r="C4" s="318" t="s">
        <v>71</v>
      </c>
      <c r="D4" s="318"/>
      <c r="E4" s="317" t="s">
        <v>72</v>
      </c>
      <c r="F4" s="317"/>
      <c r="G4" s="319" t="s">
        <v>73</v>
      </c>
      <c r="H4" s="319"/>
      <c r="I4" s="319" t="s">
        <v>74</v>
      </c>
      <c r="J4" s="319"/>
      <c r="K4" s="319" t="s">
        <v>75</v>
      </c>
      <c r="L4" s="319"/>
      <c r="M4" s="319" t="s">
        <v>76</v>
      </c>
      <c r="N4" s="319"/>
    </row>
    <row r="5" spans="1:14" x14ac:dyDescent="0.3">
      <c r="A5" s="120" t="s">
        <v>77</v>
      </c>
      <c r="B5" s="5" t="s">
        <v>78</v>
      </c>
      <c r="C5" s="120" t="s">
        <v>77</v>
      </c>
      <c r="D5" s="5" t="s">
        <v>78</v>
      </c>
      <c r="E5" s="120" t="s">
        <v>77</v>
      </c>
      <c r="F5" s="5" t="s">
        <v>78</v>
      </c>
      <c r="G5" s="120" t="s">
        <v>77</v>
      </c>
      <c r="H5" s="5" t="s">
        <v>78</v>
      </c>
      <c r="I5" s="120" t="s">
        <v>77</v>
      </c>
      <c r="J5" s="5" t="s">
        <v>78</v>
      </c>
      <c r="K5" s="120" t="s">
        <v>77</v>
      </c>
      <c r="L5" s="5" t="s">
        <v>78</v>
      </c>
      <c r="M5" s="120" t="s">
        <v>77</v>
      </c>
      <c r="N5" s="5" t="s">
        <v>78</v>
      </c>
    </row>
    <row r="6" spans="1:14" s="2" customFormat="1" x14ac:dyDescent="0.3">
      <c r="A6" s="3" t="s">
        <v>58</v>
      </c>
      <c r="B6" s="78">
        <v>50</v>
      </c>
      <c r="C6" s="13" t="s">
        <v>59</v>
      </c>
      <c r="D6" s="79">
        <v>46.67</v>
      </c>
      <c r="E6" s="3" t="s">
        <v>60</v>
      </c>
      <c r="F6" s="79">
        <v>50</v>
      </c>
      <c r="G6" s="3" t="s">
        <v>61</v>
      </c>
      <c r="H6" s="79">
        <v>50</v>
      </c>
      <c r="I6" s="13" t="s">
        <v>62</v>
      </c>
      <c r="J6" s="79">
        <v>50</v>
      </c>
      <c r="K6" s="42" t="s">
        <v>63</v>
      </c>
      <c r="L6" s="6">
        <v>50</v>
      </c>
      <c r="M6" s="3" t="s">
        <v>64</v>
      </c>
      <c r="N6" s="79">
        <v>50</v>
      </c>
    </row>
    <row r="7" spans="1:14" s="2" customFormat="1" x14ac:dyDescent="0.3">
      <c r="A7" s="3" t="s">
        <v>79</v>
      </c>
      <c r="B7" s="79">
        <v>40</v>
      </c>
      <c r="C7" s="13" t="s">
        <v>80</v>
      </c>
      <c r="D7" s="79">
        <v>45</v>
      </c>
      <c r="E7" s="3" t="s">
        <v>81</v>
      </c>
      <c r="F7" s="79">
        <v>50</v>
      </c>
      <c r="G7" s="3" t="s">
        <v>82</v>
      </c>
      <c r="H7" s="79">
        <v>50</v>
      </c>
      <c r="I7" s="13" t="s">
        <v>83</v>
      </c>
      <c r="J7" s="79">
        <v>50</v>
      </c>
      <c r="K7" s="42" t="s">
        <v>84</v>
      </c>
      <c r="L7" s="6">
        <v>50</v>
      </c>
      <c r="M7" s="3" t="s">
        <v>85</v>
      </c>
      <c r="N7" s="79">
        <v>50</v>
      </c>
    </row>
    <row r="8" spans="1:14" s="2" customFormat="1" x14ac:dyDescent="0.3">
      <c r="A8" s="3" t="s">
        <v>86</v>
      </c>
      <c r="B8" s="79">
        <v>40</v>
      </c>
      <c r="C8" s="13" t="s">
        <v>87</v>
      </c>
      <c r="D8" s="79">
        <v>50</v>
      </c>
      <c r="E8" s="3" t="s">
        <v>88</v>
      </c>
      <c r="F8" s="79">
        <v>50</v>
      </c>
      <c r="G8" s="3" t="s">
        <v>89</v>
      </c>
      <c r="H8" s="79">
        <v>50</v>
      </c>
      <c r="I8" s="13" t="s">
        <v>90</v>
      </c>
      <c r="J8" s="79">
        <v>50</v>
      </c>
      <c r="K8" s="42" t="s">
        <v>91</v>
      </c>
      <c r="L8" s="6">
        <v>50</v>
      </c>
      <c r="M8" s="3" t="s">
        <v>92</v>
      </c>
      <c r="N8" s="79">
        <v>50</v>
      </c>
    </row>
    <row r="9" spans="1:14" s="2" customFormat="1" x14ac:dyDescent="0.3">
      <c r="A9" s="3" t="s">
        <v>93</v>
      </c>
      <c r="B9" s="79">
        <v>50</v>
      </c>
      <c r="C9" s="13" t="s">
        <v>94</v>
      </c>
      <c r="D9" s="79">
        <v>25</v>
      </c>
      <c r="E9" s="3" t="s">
        <v>95</v>
      </c>
      <c r="F9" s="79">
        <v>50</v>
      </c>
      <c r="G9" s="3" t="s">
        <v>96</v>
      </c>
      <c r="H9" s="79">
        <v>50</v>
      </c>
      <c r="I9" s="13" t="s">
        <v>97</v>
      </c>
      <c r="J9" s="79">
        <v>30</v>
      </c>
      <c r="K9" s="42" t="s">
        <v>98</v>
      </c>
      <c r="L9" s="6">
        <v>50</v>
      </c>
      <c r="M9" s="3" t="s">
        <v>99</v>
      </c>
      <c r="N9" s="79">
        <v>50</v>
      </c>
    </row>
    <row r="10" spans="1:14" s="2" customFormat="1" x14ac:dyDescent="0.3">
      <c r="A10" s="3" t="s">
        <v>100</v>
      </c>
      <c r="B10" s="79">
        <v>50</v>
      </c>
      <c r="C10" s="13" t="s">
        <v>101</v>
      </c>
      <c r="D10" s="79">
        <v>50</v>
      </c>
      <c r="E10" s="3" t="s">
        <v>102</v>
      </c>
      <c r="F10" s="79">
        <v>50</v>
      </c>
      <c r="G10" s="3" t="s">
        <v>103</v>
      </c>
      <c r="H10" s="79">
        <v>50</v>
      </c>
      <c r="I10" s="13" t="s">
        <v>104</v>
      </c>
      <c r="J10" s="79">
        <v>45</v>
      </c>
      <c r="K10" s="42" t="s">
        <v>105</v>
      </c>
      <c r="L10" s="6">
        <v>45</v>
      </c>
      <c r="M10" s="7" t="s">
        <v>106</v>
      </c>
      <c r="N10" s="123"/>
    </row>
    <row r="11" spans="1:14" s="2" customFormat="1" x14ac:dyDescent="0.3">
      <c r="A11" s="3" t="s">
        <v>107</v>
      </c>
      <c r="B11" s="79">
        <v>50</v>
      </c>
      <c r="C11" s="13" t="s">
        <v>108</v>
      </c>
      <c r="D11" s="79">
        <v>50</v>
      </c>
      <c r="E11" s="3" t="s">
        <v>109</v>
      </c>
      <c r="F11" s="79">
        <v>50</v>
      </c>
      <c r="G11" s="3" t="s">
        <v>110</v>
      </c>
      <c r="H11" s="79">
        <v>50</v>
      </c>
      <c r="I11" s="13" t="s">
        <v>111</v>
      </c>
      <c r="J11" s="79">
        <v>50</v>
      </c>
      <c r="K11" s="42" t="s">
        <v>112</v>
      </c>
      <c r="L11" s="6">
        <v>50</v>
      </c>
      <c r="M11" s="3" t="s">
        <v>113</v>
      </c>
      <c r="N11" s="79">
        <v>50</v>
      </c>
    </row>
    <row r="12" spans="1:14" s="2" customFormat="1" ht="19.5" thickBot="1" x14ac:dyDescent="0.35">
      <c r="A12" s="3" t="s">
        <v>114</v>
      </c>
      <c r="B12" s="79">
        <v>50</v>
      </c>
      <c r="C12" s="13" t="s">
        <v>115</v>
      </c>
      <c r="D12" s="79">
        <v>50</v>
      </c>
      <c r="E12" s="3" t="s">
        <v>116</v>
      </c>
      <c r="F12" s="79">
        <v>50</v>
      </c>
      <c r="G12" s="3" t="s">
        <v>117</v>
      </c>
      <c r="H12" s="79">
        <v>50</v>
      </c>
      <c r="I12" s="80" t="s">
        <v>118</v>
      </c>
      <c r="J12" s="79">
        <v>50</v>
      </c>
      <c r="K12" s="8" t="s">
        <v>119</v>
      </c>
      <c r="L12" s="9">
        <f>AVERAGE(L6:L11)</f>
        <v>49.166666666666664</v>
      </c>
      <c r="M12" s="3" t="s">
        <v>120</v>
      </c>
      <c r="N12" s="79">
        <v>50</v>
      </c>
    </row>
    <row r="13" spans="1:14" s="2" customFormat="1" ht="19.5" thickTop="1" x14ac:dyDescent="0.3">
      <c r="A13" s="3" t="s">
        <v>121</v>
      </c>
      <c r="B13" s="79">
        <v>50</v>
      </c>
      <c r="C13" s="13" t="s">
        <v>122</v>
      </c>
      <c r="D13" s="79">
        <v>50</v>
      </c>
      <c r="E13" s="3" t="s">
        <v>123</v>
      </c>
      <c r="F13" s="79">
        <v>50</v>
      </c>
      <c r="G13" s="3" t="s">
        <v>124</v>
      </c>
      <c r="H13" s="79">
        <v>32.22</v>
      </c>
      <c r="I13" s="13" t="s">
        <v>125</v>
      </c>
      <c r="J13" s="79">
        <v>50</v>
      </c>
      <c r="K13" s="10"/>
      <c r="L13" s="10"/>
      <c r="M13" s="3" t="s">
        <v>126</v>
      </c>
      <c r="N13" s="79">
        <v>50</v>
      </c>
    </row>
    <row r="14" spans="1:14" s="2" customFormat="1" ht="19.5" thickBot="1" x14ac:dyDescent="0.35">
      <c r="A14" s="3" t="s">
        <v>127</v>
      </c>
      <c r="B14" s="79">
        <v>50</v>
      </c>
      <c r="C14" s="8" t="s">
        <v>119</v>
      </c>
      <c r="D14" s="12">
        <f>AVERAGE(D6:D13)</f>
        <v>45.833750000000002</v>
      </c>
      <c r="E14" s="13" t="s">
        <v>128</v>
      </c>
      <c r="F14" s="79">
        <v>50</v>
      </c>
      <c r="G14" s="3" t="s">
        <v>129</v>
      </c>
      <c r="H14" s="79">
        <v>50</v>
      </c>
      <c r="I14" s="13" t="s">
        <v>130</v>
      </c>
      <c r="J14" s="79">
        <v>50</v>
      </c>
      <c r="K14" s="10"/>
      <c r="L14" s="10"/>
      <c r="M14" s="3" t="s">
        <v>131</v>
      </c>
      <c r="N14" s="79">
        <v>50</v>
      </c>
    </row>
    <row r="15" spans="1:14" s="2" customFormat="1" ht="20.25" thickTop="1" thickBot="1" x14ac:dyDescent="0.35">
      <c r="A15" s="3" t="s">
        <v>132</v>
      </c>
      <c r="B15" s="79">
        <v>50</v>
      </c>
      <c r="C15" s="10"/>
      <c r="D15" s="10"/>
      <c r="E15" s="3" t="s">
        <v>133</v>
      </c>
      <c r="F15" s="79">
        <v>50</v>
      </c>
      <c r="G15" s="3" t="s">
        <v>134</v>
      </c>
      <c r="H15" s="79">
        <v>50</v>
      </c>
      <c r="I15" s="8" t="s">
        <v>119</v>
      </c>
      <c r="J15" s="12">
        <f>AVERAGE(J6:J14)</f>
        <v>47.222222222222221</v>
      </c>
      <c r="K15" s="10"/>
      <c r="L15" s="10"/>
      <c r="M15" s="3" t="s">
        <v>135</v>
      </c>
      <c r="N15" s="79">
        <v>50</v>
      </c>
    </row>
    <row r="16" spans="1:14" s="2" customFormat="1" ht="19.5" thickTop="1" x14ac:dyDescent="0.3">
      <c r="A16" s="3" t="s">
        <v>136</v>
      </c>
      <c r="B16" s="79">
        <v>50</v>
      </c>
      <c r="C16" s="10"/>
      <c r="D16" s="10"/>
      <c r="E16" s="3" t="s">
        <v>137</v>
      </c>
      <c r="F16" s="79">
        <v>50</v>
      </c>
      <c r="G16" s="3" t="s">
        <v>138</v>
      </c>
      <c r="H16" s="79">
        <v>50</v>
      </c>
      <c r="I16" s="10"/>
      <c r="J16" s="10"/>
      <c r="K16" s="10"/>
      <c r="L16" s="10"/>
      <c r="M16" s="3" t="s">
        <v>139</v>
      </c>
      <c r="N16" s="79">
        <v>50</v>
      </c>
    </row>
    <row r="17" spans="1:14" s="2" customFormat="1" x14ac:dyDescent="0.3">
      <c r="A17" s="55" t="s">
        <v>140</v>
      </c>
      <c r="B17" s="79">
        <v>50</v>
      </c>
      <c r="C17" s="10"/>
      <c r="D17" s="10"/>
      <c r="E17" s="3" t="s">
        <v>141</v>
      </c>
      <c r="F17" s="79">
        <v>50</v>
      </c>
      <c r="G17" s="3" t="s">
        <v>142</v>
      </c>
      <c r="H17" s="79">
        <v>50</v>
      </c>
      <c r="I17" s="10"/>
      <c r="J17" s="10"/>
      <c r="K17" s="10"/>
      <c r="L17" s="10"/>
      <c r="M17" s="3" t="s">
        <v>143</v>
      </c>
      <c r="N17" s="79">
        <v>50</v>
      </c>
    </row>
    <row r="18" spans="1:14" ht="19.5" thickBot="1" x14ac:dyDescent="0.35">
      <c r="A18" s="11" t="s">
        <v>119</v>
      </c>
      <c r="B18" s="12">
        <f>AVERAGE(B6:B17)</f>
        <v>48.333333333333336</v>
      </c>
      <c r="C18" s="10"/>
      <c r="D18" s="10"/>
      <c r="E18" s="3" t="s">
        <v>144</v>
      </c>
      <c r="F18" s="79">
        <v>50</v>
      </c>
      <c r="G18" s="3" t="s">
        <v>145</v>
      </c>
      <c r="H18" s="79">
        <v>50</v>
      </c>
      <c r="I18" s="10"/>
      <c r="J18" s="10"/>
      <c r="K18" s="10"/>
      <c r="L18" s="10"/>
      <c r="M18" s="3" t="s">
        <v>146</v>
      </c>
      <c r="N18" s="79">
        <v>50</v>
      </c>
    </row>
    <row r="19" spans="1:14" ht="19.5" thickTop="1" x14ac:dyDescent="0.3">
      <c r="A19" s="10"/>
      <c r="B19" s="10"/>
      <c r="C19" s="10"/>
      <c r="D19" s="10"/>
      <c r="E19" s="3" t="s">
        <v>147</v>
      </c>
      <c r="F19" s="79">
        <v>40</v>
      </c>
      <c r="G19" s="3" t="s">
        <v>148</v>
      </c>
      <c r="H19" s="79">
        <v>50</v>
      </c>
      <c r="I19" s="10"/>
      <c r="J19" s="10"/>
      <c r="K19" s="10"/>
      <c r="L19" s="10"/>
      <c r="M19" s="3" t="s">
        <v>149</v>
      </c>
      <c r="N19" s="79">
        <v>50</v>
      </c>
    </row>
    <row r="20" spans="1:14" ht="19.5" thickBot="1" x14ac:dyDescent="0.35">
      <c r="E20" s="11" t="s">
        <v>119</v>
      </c>
      <c r="F20" s="9">
        <f>AVERAGE(F6:F19)</f>
        <v>49.285714285714285</v>
      </c>
      <c r="G20" s="3" t="s">
        <v>150</v>
      </c>
      <c r="H20" s="79">
        <v>50</v>
      </c>
      <c r="M20" s="3" t="s">
        <v>151</v>
      </c>
      <c r="N20" s="79">
        <v>50</v>
      </c>
    </row>
    <row r="21" spans="1:14" ht="19.5" thickTop="1" x14ac:dyDescent="0.3">
      <c r="G21" s="3" t="s">
        <v>152</v>
      </c>
      <c r="H21" s="79">
        <v>50</v>
      </c>
      <c r="M21" s="3" t="s">
        <v>153</v>
      </c>
      <c r="N21" s="79">
        <v>50</v>
      </c>
    </row>
    <row r="22" spans="1:14" x14ac:dyDescent="0.3">
      <c r="G22" s="3" t="s">
        <v>154</v>
      </c>
      <c r="H22" s="79">
        <v>50</v>
      </c>
      <c r="M22" s="3" t="s">
        <v>155</v>
      </c>
      <c r="N22" s="79">
        <v>50</v>
      </c>
    </row>
    <row r="23" spans="1:14" x14ac:dyDescent="0.3">
      <c r="G23" s="3" t="s">
        <v>156</v>
      </c>
      <c r="H23" s="79">
        <v>50</v>
      </c>
      <c r="M23" s="3" t="s">
        <v>157</v>
      </c>
      <c r="N23" s="79">
        <v>50</v>
      </c>
    </row>
    <row r="24" spans="1:14" ht="19.5" thickBot="1" x14ac:dyDescent="0.35">
      <c r="G24" s="11" t="s">
        <v>119</v>
      </c>
      <c r="H24" s="12">
        <f>AVERAGE(H6:H23)</f>
        <v>49.012222222222221</v>
      </c>
      <c r="M24" s="3" t="s">
        <v>158</v>
      </c>
      <c r="N24" s="79">
        <v>50</v>
      </c>
    </row>
    <row r="25" spans="1:14" ht="19.5" thickTop="1" x14ac:dyDescent="0.3">
      <c r="M25" s="3" t="s">
        <v>159</v>
      </c>
      <c r="N25" s="79">
        <v>50</v>
      </c>
    </row>
    <row r="26" spans="1:14" x14ac:dyDescent="0.3">
      <c r="A26" s="14" t="s">
        <v>160</v>
      </c>
      <c r="B26" s="4" t="s">
        <v>595</v>
      </c>
      <c r="M26" s="3" t="s">
        <v>161</v>
      </c>
      <c r="N26" s="79">
        <v>50</v>
      </c>
    </row>
    <row r="27" spans="1:14" ht="19.5" thickBot="1" x14ac:dyDescent="0.35">
      <c r="B27" s="4" t="s">
        <v>162</v>
      </c>
      <c r="M27" s="11" t="s">
        <v>119</v>
      </c>
      <c r="N27" s="12">
        <f>AVERAGE(N6:N26)</f>
        <v>50</v>
      </c>
    </row>
    <row r="28" spans="1:14" ht="19.5" thickTop="1" x14ac:dyDescent="0.3"/>
    <row r="33" spans="2:8" x14ac:dyDescent="0.3">
      <c r="D33" s="61"/>
      <c r="E33" s="61"/>
      <c r="F33" s="61"/>
      <c r="G33" s="61"/>
      <c r="H33" s="61"/>
    </row>
    <row r="35" spans="2:8" x14ac:dyDescent="0.3">
      <c r="B35" s="4" t="s">
        <v>602</v>
      </c>
      <c r="D35" s="4" t="s">
        <v>77</v>
      </c>
      <c r="E35" s="4" t="s">
        <v>78</v>
      </c>
      <c r="F35" s="4" t="s">
        <v>603</v>
      </c>
      <c r="G35" s="4" t="s">
        <v>604</v>
      </c>
      <c r="H35" s="4" t="s">
        <v>66</v>
      </c>
    </row>
    <row r="36" spans="2:8" x14ac:dyDescent="0.3">
      <c r="D36" s="4">
        <v>88</v>
      </c>
      <c r="E36" s="4">
        <v>50</v>
      </c>
      <c r="F36" s="4">
        <f>D36*E36</f>
        <v>4400</v>
      </c>
      <c r="G36" s="4">
        <f>B20+D20+F21+H25+J16+L13+N28</f>
        <v>0</v>
      </c>
      <c r="H36" s="77">
        <f>G36/F36*100</f>
        <v>0</v>
      </c>
    </row>
    <row r="41" spans="2:8" x14ac:dyDescent="0.3">
      <c r="G41" s="76"/>
      <c r="H41" s="76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77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F0"/>
  </sheetPr>
  <dimension ref="A1:S1081"/>
  <sheetViews>
    <sheetView zoomScale="80" zoomScaleNormal="80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G1071" sqref="G1071"/>
    </sheetView>
  </sheetViews>
  <sheetFormatPr defaultRowHeight="21" x14ac:dyDescent="0.35"/>
  <cols>
    <col min="1" max="1" width="5.5" style="131" bestFit="1" customWidth="1"/>
    <col min="2" max="2" width="9.875" style="131" bestFit="1" customWidth="1"/>
    <col min="3" max="3" width="5.75" style="131" customWidth="1"/>
    <col min="4" max="4" width="12" style="131" bestFit="1" customWidth="1"/>
    <col min="5" max="5" width="13.5" style="131" customWidth="1"/>
    <col min="6" max="6" width="5.75" style="131" customWidth="1"/>
    <col min="7" max="7" width="20" style="131" customWidth="1"/>
    <col min="8" max="8" width="11.5" style="207" customWidth="1"/>
    <col min="9" max="9" width="4.875" style="245" customWidth="1"/>
    <col min="10" max="10" width="17.375" style="130" customWidth="1"/>
    <col min="11" max="11" width="14.875" style="129" customWidth="1"/>
    <col min="12" max="12" width="16.875" style="130" customWidth="1"/>
    <col min="13" max="13" width="17.75" style="130" customWidth="1"/>
    <col min="14" max="14" width="5.25" style="131" customWidth="1"/>
    <col min="15" max="15" width="5.125" style="131" customWidth="1"/>
    <col min="16" max="16" width="4.875" style="131" customWidth="1"/>
    <col min="17" max="17" width="17.25" style="129" bestFit="1" customWidth="1"/>
    <col min="18" max="18" width="10.75" style="130" bestFit="1" customWidth="1"/>
    <col min="19" max="239" width="9.125" style="131"/>
    <col min="240" max="240" width="6.625" style="131" customWidth="1"/>
    <col min="241" max="241" width="11.375" style="131" customWidth="1"/>
    <col min="242" max="242" width="6.875" style="131" customWidth="1"/>
    <col min="243" max="243" width="16.375" style="131" customWidth="1"/>
    <col min="244" max="244" width="14.125" style="131" customWidth="1"/>
    <col min="245" max="245" width="5.375" style="131" customWidth="1"/>
    <col min="246" max="246" width="44.875" style="131" customWidth="1"/>
    <col min="247" max="247" width="7.25" style="131" customWidth="1"/>
    <col min="248" max="248" width="6.375" style="131" customWidth="1"/>
    <col min="249" max="249" width="11.875" style="131" customWidth="1"/>
    <col min="250" max="250" width="14.625" style="131" customWidth="1"/>
    <col min="251" max="251" width="14.375" style="131" customWidth="1"/>
    <col min="252" max="252" width="12.75" style="131" customWidth="1"/>
    <col min="253" max="253" width="13.875" style="131" customWidth="1"/>
    <col min="254" max="254" width="14.375" style="131" customWidth="1"/>
    <col min="255" max="255" width="12.75" style="131" customWidth="1"/>
    <col min="256" max="256" width="13.875" style="131" customWidth="1"/>
    <col min="257" max="257" width="14.375" style="131" customWidth="1"/>
    <col min="258" max="258" width="12.75" style="131" customWidth="1"/>
    <col min="259" max="261" width="7.375" style="131" customWidth="1"/>
    <col min="262" max="262" width="10.75" style="131" customWidth="1"/>
    <col min="263" max="495" width="9.125" style="131"/>
    <col min="496" max="496" width="6.625" style="131" customWidth="1"/>
    <col min="497" max="497" width="11.375" style="131" customWidth="1"/>
    <col min="498" max="498" width="6.875" style="131" customWidth="1"/>
    <col min="499" max="499" width="16.375" style="131" customWidth="1"/>
    <col min="500" max="500" width="14.125" style="131" customWidth="1"/>
    <col min="501" max="501" width="5.375" style="131" customWidth="1"/>
    <col min="502" max="502" width="44.875" style="131" customWidth="1"/>
    <col min="503" max="503" width="7.25" style="131" customWidth="1"/>
    <col min="504" max="504" width="6.375" style="131" customWidth="1"/>
    <col min="505" max="505" width="11.875" style="131" customWidth="1"/>
    <col min="506" max="506" width="14.625" style="131" customWidth="1"/>
    <col min="507" max="507" width="14.375" style="131" customWidth="1"/>
    <col min="508" max="508" width="12.75" style="131" customWidth="1"/>
    <col min="509" max="509" width="13.875" style="131" customWidth="1"/>
    <col min="510" max="510" width="14.375" style="131" customWidth="1"/>
    <col min="511" max="511" width="12.75" style="131" customWidth="1"/>
    <col min="512" max="512" width="13.875" style="131" customWidth="1"/>
    <col min="513" max="513" width="14.375" style="131" customWidth="1"/>
    <col min="514" max="514" width="12.75" style="131" customWidth="1"/>
    <col min="515" max="517" width="7.375" style="131" customWidth="1"/>
    <col min="518" max="518" width="10.75" style="131" customWidth="1"/>
    <col min="519" max="751" width="9.125" style="131"/>
    <col min="752" max="752" width="6.625" style="131" customWidth="1"/>
    <col min="753" max="753" width="11.375" style="131" customWidth="1"/>
    <col min="754" max="754" width="6.875" style="131" customWidth="1"/>
    <col min="755" max="755" width="16.375" style="131" customWidth="1"/>
    <col min="756" max="756" width="14.125" style="131" customWidth="1"/>
    <col min="757" max="757" width="5.375" style="131" customWidth="1"/>
    <col min="758" max="758" width="44.875" style="131" customWidth="1"/>
    <col min="759" max="759" width="7.25" style="131" customWidth="1"/>
    <col min="760" max="760" width="6.375" style="131" customWidth="1"/>
    <col min="761" max="761" width="11.875" style="131" customWidth="1"/>
    <col min="762" max="762" width="14.625" style="131" customWidth="1"/>
    <col min="763" max="763" width="14.375" style="131" customWidth="1"/>
    <col min="764" max="764" width="12.75" style="131" customWidth="1"/>
    <col min="765" max="765" width="13.875" style="131" customWidth="1"/>
    <col min="766" max="766" width="14.375" style="131" customWidth="1"/>
    <col min="767" max="767" width="12.75" style="131" customWidth="1"/>
    <col min="768" max="768" width="13.875" style="131" customWidth="1"/>
    <col min="769" max="769" width="14.375" style="131" customWidth="1"/>
    <col min="770" max="770" width="12.75" style="131" customWidth="1"/>
    <col min="771" max="773" width="7.375" style="131" customWidth="1"/>
    <col min="774" max="774" width="10.75" style="131" customWidth="1"/>
    <col min="775" max="1007" width="9.125" style="131"/>
    <col min="1008" max="1008" width="6.625" style="131" customWidth="1"/>
    <col min="1009" max="1009" width="11.375" style="131" customWidth="1"/>
    <col min="1010" max="1010" width="6.875" style="131" customWidth="1"/>
    <col min="1011" max="1011" width="16.375" style="131" customWidth="1"/>
    <col min="1012" max="1012" width="14.125" style="131" customWidth="1"/>
    <col min="1013" max="1013" width="5.375" style="131" customWidth="1"/>
    <col min="1014" max="1014" width="44.875" style="131" customWidth="1"/>
    <col min="1015" max="1015" width="7.25" style="131" customWidth="1"/>
    <col min="1016" max="1016" width="6.375" style="131" customWidth="1"/>
    <col min="1017" max="1017" width="11.875" style="131" customWidth="1"/>
    <col min="1018" max="1018" width="14.625" style="131" customWidth="1"/>
    <col min="1019" max="1019" width="14.375" style="131" customWidth="1"/>
    <col min="1020" max="1020" width="12.75" style="131" customWidth="1"/>
    <col min="1021" max="1021" width="13.875" style="131" customWidth="1"/>
    <col min="1022" max="1022" width="14.375" style="131" customWidth="1"/>
    <col min="1023" max="1023" width="12.75" style="131" customWidth="1"/>
    <col min="1024" max="1024" width="13.875" style="131" customWidth="1"/>
    <col min="1025" max="1025" width="14.375" style="131" customWidth="1"/>
    <col min="1026" max="1026" width="12.75" style="131" customWidth="1"/>
    <col min="1027" max="1029" width="7.375" style="131" customWidth="1"/>
    <col min="1030" max="1030" width="10.75" style="131" customWidth="1"/>
    <col min="1031" max="1263" width="9.125" style="131"/>
    <col min="1264" max="1264" width="6.625" style="131" customWidth="1"/>
    <col min="1265" max="1265" width="11.375" style="131" customWidth="1"/>
    <col min="1266" max="1266" width="6.875" style="131" customWidth="1"/>
    <col min="1267" max="1267" width="16.375" style="131" customWidth="1"/>
    <col min="1268" max="1268" width="14.125" style="131" customWidth="1"/>
    <col min="1269" max="1269" width="5.375" style="131" customWidth="1"/>
    <col min="1270" max="1270" width="44.875" style="131" customWidth="1"/>
    <col min="1271" max="1271" width="7.25" style="131" customWidth="1"/>
    <col min="1272" max="1272" width="6.375" style="131" customWidth="1"/>
    <col min="1273" max="1273" width="11.875" style="131" customWidth="1"/>
    <col min="1274" max="1274" width="14.625" style="131" customWidth="1"/>
    <col min="1275" max="1275" width="14.375" style="131" customWidth="1"/>
    <col min="1276" max="1276" width="12.75" style="131" customWidth="1"/>
    <col min="1277" max="1277" width="13.875" style="131" customWidth="1"/>
    <col min="1278" max="1278" width="14.375" style="131" customWidth="1"/>
    <col min="1279" max="1279" width="12.75" style="131" customWidth="1"/>
    <col min="1280" max="1280" width="13.875" style="131" customWidth="1"/>
    <col min="1281" max="1281" width="14.375" style="131" customWidth="1"/>
    <col min="1282" max="1282" width="12.75" style="131" customWidth="1"/>
    <col min="1283" max="1285" width="7.375" style="131" customWidth="1"/>
    <col min="1286" max="1286" width="10.75" style="131" customWidth="1"/>
    <col min="1287" max="1519" width="9.125" style="131"/>
    <col min="1520" max="1520" width="6.625" style="131" customWidth="1"/>
    <col min="1521" max="1521" width="11.375" style="131" customWidth="1"/>
    <col min="1522" max="1522" width="6.875" style="131" customWidth="1"/>
    <col min="1523" max="1523" width="16.375" style="131" customWidth="1"/>
    <col min="1524" max="1524" width="14.125" style="131" customWidth="1"/>
    <col min="1525" max="1525" width="5.375" style="131" customWidth="1"/>
    <col min="1526" max="1526" width="44.875" style="131" customWidth="1"/>
    <col min="1527" max="1527" width="7.25" style="131" customWidth="1"/>
    <col min="1528" max="1528" width="6.375" style="131" customWidth="1"/>
    <col min="1529" max="1529" width="11.875" style="131" customWidth="1"/>
    <col min="1530" max="1530" width="14.625" style="131" customWidth="1"/>
    <col min="1531" max="1531" width="14.375" style="131" customWidth="1"/>
    <col min="1532" max="1532" width="12.75" style="131" customWidth="1"/>
    <col min="1533" max="1533" width="13.875" style="131" customWidth="1"/>
    <col min="1534" max="1534" width="14.375" style="131" customWidth="1"/>
    <col min="1535" max="1535" width="12.75" style="131" customWidth="1"/>
    <col min="1536" max="1536" width="13.875" style="131" customWidth="1"/>
    <col min="1537" max="1537" width="14.375" style="131" customWidth="1"/>
    <col min="1538" max="1538" width="12.75" style="131" customWidth="1"/>
    <col min="1539" max="1541" width="7.375" style="131" customWidth="1"/>
    <col min="1542" max="1542" width="10.75" style="131" customWidth="1"/>
    <col min="1543" max="1775" width="9.125" style="131"/>
    <col min="1776" max="1776" width="6.625" style="131" customWidth="1"/>
    <col min="1777" max="1777" width="11.375" style="131" customWidth="1"/>
    <col min="1778" max="1778" width="6.875" style="131" customWidth="1"/>
    <col min="1779" max="1779" width="16.375" style="131" customWidth="1"/>
    <col min="1780" max="1780" width="14.125" style="131" customWidth="1"/>
    <col min="1781" max="1781" width="5.375" style="131" customWidth="1"/>
    <col min="1782" max="1782" width="44.875" style="131" customWidth="1"/>
    <col min="1783" max="1783" width="7.25" style="131" customWidth="1"/>
    <col min="1784" max="1784" width="6.375" style="131" customWidth="1"/>
    <col min="1785" max="1785" width="11.875" style="131" customWidth="1"/>
    <col min="1786" max="1786" width="14.625" style="131" customWidth="1"/>
    <col min="1787" max="1787" width="14.375" style="131" customWidth="1"/>
    <col min="1788" max="1788" width="12.75" style="131" customWidth="1"/>
    <col min="1789" max="1789" width="13.875" style="131" customWidth="1"/>
    <col min="1790" max="1790" width="14.375" style="131" customWidth="1"/>
    <col min="1791" max="1791" width="12.75" style="131" customWidth="1"/>
    <col min="1792" max="1792" width="13.875" style="131" customWidth="1"/>
    <col min="1793" max="1793" width="14.375" style="131" customWidth="1"/>
    <col min="1794" max="1794" width="12.75" style="131" customWidth="1"/>
    <col min="1795" max="1797" width="7.375" style="131" customWidth="1"/>
    <col min="1798" max="1798" width="10.75" style="131" customWidth="1"/>
    <col min="1799" max="2031" width="9.125" style="131"/>
    <col min="2032" max="2032" width="6.625" style="131" customWidth="1"/>
    <col min="2033" max="2033" width="11.375" style="131" customWidth="1"/>
    <col min="2034" max="2034" width="6.875" style="131" customWidth="1"/>
    <col min="2035" max="2035" width="16.375" style="131" customWidth="1"/>
    <col min="2036" max="2036" width="14.125" style="131" customWidth="1"/>
    <col min="2037" max="2037" width="5.375" style="131" customWidth="1"/>
    <col min="2038" max="2038" width="44.875" style="131" customWidth="1"/>
    <col min="2039" max="2039" width="7.25" style="131" customWidth="1"/>
    <col min="2040" max="2040" width="6.375" style="131" customWidth="1"/>
    <col min="2041" max="2041" width="11.875" style="131" customWidth="1"/>
    <col min="2042" max="2042" width="14.625" style="131" customWidth="1"/>
    <col min="2043" max="2043" width="14.375" style="131" customWidth="1"/>
    <col min="2044" max="2044" width="12.75" style="131" customWidth="1"/>
    <col min="2045" max="2045" width="13.875" style="131" customWidth="1"/>
    <col min="2046" max="2046" width="14.375" style="131" customWidth="1"/>
    <col min="2047" max="2047" width="12.75" style="131" customWidth="1"/>
    <col min="2048" max="2048" width="13.875" style="131" customWidth="1"/>
    <col min="2049" max="2049" width="14.375" style="131" customWidth="1"/>
    <col min="2050" max="2050" width="12.75" style="131" customWidth="1"/>
    <col min="2051" max="2053" width="7.375" style="131" customWidth="1"/>
    <col min="2054" max="2054" width="10.75" style="131" customWidth="1"/>
    <col min="2055" max="2287" width="9.125" style="131"/>
    <col min="2288" max="2288" width="6.625" style="131" customWidth="1"/>
    <col min="2289" max="2289" width="11.375" style="131" customWidth="1"/>
    <col min="2290" max="2290" width="6.875" style="131" customWidth="1"/>
    <col min="2291" max="2291" width="16.375" style="131" customWidth="1"/>
    <col min="2292" max="2292" width="14.125" style="131" customWidth="1"/>
    <col min="2293" max="2293" width="5.375" style="131" customWidth="1"/>
    <col min="2294" max="2294" width="44.875" style="131" customWidth="1"/>
    <col min="2295" max="2295" width="7.25" style="131" customWidth="1"/>
    <col min="2296" max="2296" width="6.375" style="131" customWidth="1"/>
    <col min="2297" max="2297" width="11.875" style="131" customWidth="1"/>
    <col min="2298" max="2298" width="14.625" style="131" customWidth="1"/>
    <col min="2299" max="2299" width="14.375" style="131" customWidth="1"/>
    <col min="2300" max="2300" width="12.75" style="131" customWidth="1"/>
    <col min="2301" max="2301" width="13.875" style="131" customWidth="1"/>
    <col min="2302" max="2302" width="14.375" style="131" customWidth="1"/>
    <col min="2303" max="2303" width="12.75" style="131" customWidth="1"/>
    <col min="2304" max="2304" width="13.875" style="131" customWidth="1"/>
    <col min="2305" max="2305" width="14.375" style="131" customWidth="1"/>
    <col min="2306" max="2306" width="12.75" style="131" customWidth="1"/>
    <col min="2307" max="2309" width="7.375" style="131" customWidth="1"/>
    <col min="2310" max="2310" width="10.75" style="131" customWidth="1"/>
    <col min="2311" max="2543" width="9.125" style="131"/>
    <col min="2544" max="2544" width="6.625" style="131" customWidth="1"/>
    <col min="2545" max="2545" width="11.375" style="131" customWidth="1"/>
    <col min="2546" max="2546" width="6.875" style="131" customWidth="1"/>
    <col min="2547" max="2547" width="16.375" style="131" customWidth="1"/>
    <col min="2548" max="2548" width="14.125" style="131" customWidth="1"/>
    <col min="2549" max="2549" width="5.375" style="131" customWidth="1"/>
    <col min="2550" max="2550" width="44.875" style="131" customWidth="1"/>
    <col min="2551" max="2551" width="7.25" style="131" customWidth="1"/>
    <col min="2552" max="2552" width="6.375" style="131" customWidth="1"/>
    <col min="2553" max="2553" width="11.875" style="131" customWidth="1"/>
    <col min="2554" max="2554" width="14.625" style="131" customWidth="1"/>
    <col min="2555" max="2555" width="14.375" style="131" customWidth="1"/>
    <col min="2556" max="2556" width="12.75" style="131" customWidth="1"/>
    <col min="2557" max="2557" width="13.875" style="131" customWidth="1"/>
    <col min="2558" max="2558" width="14.375" style="131" customWidth="1"/>
    <col min="2559" max="2559" width="12.75" style="131" customWidth="1"/>
    <col min="2560" max="2560" width="13.875" style="131" customWidth="1"/>
    <col min="2561" max="2561" width="14.375" style="131" customWidth="1"/>
    <col min="2562" max="2562" width="12.75" style="131" customWidth="1"/>
    <col min="2563" max="2565" width="7.375" style="131" customWidth="1"/>
    <col min="2566" max="2566" width="10.75" style="131" customWidth="1"/>
    <col min="2567" max="2799" width="9.125" style="131"/>
    <col min="2800" max="2800" width="6.625" style="131" customWidth="1"/>
    <col min="2801" max="2801" width="11.375" style="131" customWidth="1"/>
    <col min="2802" max="2802" width="6.875" style="131" customWidth="1"/>
    <col min="2803" max="2803" width="16.375" style="131" customWidth="1"/>
    <col min="2804" max="2804" width="14.125" style="131" customWidth="1"/>
    <col min="2805" max="2805" width="5.375" style="131" customWidth="1"/>
    <col min="2806" max="2806" width="44.875" style="131" customWidth="1"/>
    <col min="2807" max="2807" width="7.25" style="131" customWidth="1"/>
    <col min="2808" max="2808" width="6.375" style="131" customWidth="1"/>
    <col min="2809" max="2809" width="11.875" style="131" customWidth="1"/>
    <col min="2810" max="2810" width="14.625" style="131" customWidth="1"/>
    <col min="2811" max="2811" width="14.375" style="131" customWidth="1"/>
    <col min="2812" max="2812" width="12.75" style="131" customWidth="1"/>
    <col min="2813" max="2813" width="13.875" style="131" customWidth="1"/>
    <col min="2814" max="2814" width="14.375" style="131" customWidth="1"/>
    <col min="2815" max="2815" width="12.75" style="131" customWidth="1"/>
    <col min="2816" max="2816" width="13.875" style="131" customWidth="1"/>
    <col min="2817" max="2817" width="14.375" style="131" customWidth="1"/>
    <col min="2818" max="2818" width="12.75" style="131" customWidth="1"/>
    <col min="2819" max="2821" width="7.375" style="131" customWidth="1"/>
    <col min="2822" max="2822" width="10.75" style="131" customWidth="1"/>
    <col min="2823" max="3055" width="9.125" style="131"/>
    <col min="3056" max="3056" width="6.625" style="131" customWidth="1"/>
    <col min="3057" max="3057" width="11.375" style="131" customWidth="1"/>
    <col min="3058" max="3058" width="6.875" style="131" customWidth="1"/>
    <col min="3059" max="3059" width="16.375" style="131" customWidth="1"/>
    <col min="3060" max="3060" width="14.125" style="131" customWidth="1"/>
    <col min="3061" max="3061" width="5.375" style="131" customWidth="1"/>
    <col min="3062" max="3062" width="44.875" style="131" customWidth="1"/>
    <col min="3063" max="3063" width="7.25" style="131" customWidth="1"/>
    <col min="3064" max="3064" width="6.375" style="131" customWidth="1"/>
    <col min="3065" max="3065" width="11.875" style="131" customWidth="1"/>
    <col min="3066" max="3066" width="14.625" style="131" customWidth="1"/>
    <col min="3067" max="3067" width="14.375" style="131" customWidth="1"/>
    <col min="3068" max="3068" width="12.75" style="131" customWidth="1"/>
    <col min="3069" max="3069" width="13.875" style="131" customWidth="1"/>
    <col min="3070" max="3070" width="14.375" style="131" customWidth="1"/>
    <col min="3071" max="3071" width="12.75" style="131" customWidth="1"/>
    <col min="3072" max="3072" width="13.875" style="131" customWidth="1"/>
    <col min="3073" max="3073" width="14.375" style="131" customWidth="1"/>
    <col min="3074" max="3074" width="12.75" style="131" customWidth="1"/>
    <col min="3075" max="3077" width="7.375" style="131" customWidth="1"/>
    <col min="3078" max="3078" width="10.75" style="131" customWidth="1"/>
    <col min="3079" max="3311" width="9.125" style="131"/>
    <col min="3312" max="3312" width="6.625" style="131" customWidth="1"/>
    <col min="3313" max="3313" width="11.375" style="131" customWidth="1"/>
    <col min="3314" max="3314" width="6.875" style="131" customWidth="1"/>
    <col min="3315" max="3315" width="16.375" style="131" customWidth="1"/>
    <col min="3316" max="3316" width="14.125" style="131" customWidth="1"/>
    <col min="3317" max="3317" width="5.375" style="131" customWidth="1"/>
    <col min="3318" max="3318" width="44.875" style="131" customWidth="1"/>
    <col min="3319" max="3319" width="7.25" style="131" customWidth="1"/>
    <col min="3320" max="3320" width="6.375" style="131" customWidth="1"/>
    <col min="3321" max="3321" width="11.875" style="131" customWidth="1"/>
    <col min="3322" max="3322" width="14.625" style="131" customWidth="1"/>
    <col min="3323" max="3323" width="14.375" style="131" customWidth="1"/>
    <col min="3324" max="3324" width="12.75" style="131" customWidth="1"/>
    <col min="3325" max="3325" width="13.875" style="131" customWidth="1"/>
    <col min="3326" max="3326" width="14.375" style="131" customWidth="1"/>
    <col min="3327" max="3327" width="12.75" style="131" customWidth="1"/>
    <col min="3328" max="3328" width="13.875" style="131" customWidth="1"/>
    <col min="3329" max="3329" width="14.375" style="131" customWidth="1"/>
    <col min="3330" max="3330" width="12.75" style="131" customWidth="1"/>
    <col min="3331" max="3333" width="7.375" style="131" customWidth="1"/>
    <col min="3334" max="3334" width="10.75" style="131" customWidth="1"/>
    <col min="3335" max="3567" width="9.125" style="131"/>
    <col min="3568" max="3568" width="6.625" style="131" customWidth="1"/>
    <col min="3569" max="3569" width="11.375" style="131" customWidth="1"/>
    <col min="3570" max="3570" width="6.875" style="131" customWidth="1"/>
    <col min="3571" max="3571" width="16.375" style="131" customWidth="1"/>
    <col min="3572" max="3572" width="14.125" style="131" customWidth="1"/>
    <col min="3573" max="3573" width="5.375" style="131" customWidth="1"/>
    <col min="3574" max="3574" width="44.875" style="131" customWidth="1"/>
    <col min="3575" max="3575" width="7.25" style="131" customWidth="1"/>
    <col min="3576" max="3576" width="6.375" style="131" customWidth="1"/>
    <col min="3577" max="3577" width="11.875" style="131" customWidth="1"/>
    <col min="3578" max="3578" width="14.625" style="131" customWidth="1"/>
    <col min="3579" max="3579" width="14.375" style="131" customWidth="1"/>
    <col min="3580" max="3580" width="12.75" style="131" customWidth="1"/>
    <col min="3581" max="3581" width="13.875" style="131" customWidth="1"/>
    <col min="3582" max="3582" width="14.375" style="131" customWidth="1"/>
    <col min="3583" max="3583" width="12.75" style="131" customWidth="1"/>
    <col min="3584" max="3584" width="13.875" style="131" customWidth="1"/>
    <col min="3585" max="3585" width="14.375" style="131" customWidth="1"/>
    <col min="3586" max="3586" width="12.75" style="131" customWidth="1"/>
    <col min="3587" max="3589" width="7.375" style="131" customWidth="1"/>
    <col min="3590" max="3590" width="10.75" style="131" customWidth="1"/>
    <col min="3591" max="3823" width="9.125" style="131"/>
    <col min="3824" max="3824" width="6.625" style="131" customWidth="1"/>
    <col min="3825" max="3825" width="11.375" style="131" customWidth="1"/>
    <col min="3826" max="3826" width="6.875" style="131" customWidth="1"/>
    <col min="3827" max="3827" width="16.375" style="131" customWidth="1"/>
    <col min="3828" max="3828" width="14.125" style="131" customWidth="1"/>
    <col min="3829" max="3829" width="5.375" style="131" customWidth="1"/>
    <col min="3830" max="3830" width="44.875" style="131" customWidth="1"/>
    <col min="3831" max="3831" width="7.25" style="131" customWidth="1"/>
    <col min="3832" max="3832" width="6.375" style="131" customWidth="1"/>
    <col min="3833" max="3833" width="11.875" style="131" customWidth="1"/>
    <col min="3834" max="3834" width="14.625" style="131" customWidth="1"/>
    <col min="3835" max="3835" width="14.375" style="131" customWidth="1"/>
    <col min="3836" max="3836" width="12.75" style="131" customWidth="1"/>
    <col min="3837" max="3837" width="13.875" style="131" customWidth="1"/>
    <col min="3838" max="3838" width="14.375" style="131" customWidth="1"/>
    <col min="3839" max="3839" width="12.75" style="131" customWidth="1"/>
    <col min="3840" max="3840" width="13.875" style="131" customWidth="1"/>
    <col min="3841" max="3841" width="14.375" style="131" customWidth="1"/>
    <col min="3842" max="3842" width="12.75" style="131" customWidth="1"/>
    <col min="3843" max="3845" width="7.375" style="131" customWidth="1"/>
    <col min="3846" max="3846" width="10.75" style="131" customWidth="1"/>
    <col min="3847" max="4079" width="9.125" style="131"/>
    <col min="4080" max="4080" width="6.625" style="131" customWidth="1"/>
    <col min="4081" max="4081" width="11.375" style="131" customWidth="1"/>
    <col min="4082" max="4082" width="6.875" style="131" customWidth="1"/>
    <col min="4083" max="4083" width="16.375" style="131" customWidth="1"/>
    <col min="4084" max="4084" width="14.125" style="131" customWidth="1"/>
    <col min="4085" max="4085" width="5.375" style="131" customWidth="1"/>
    <col min="4086" max="4086" width="44.875" style="131" customWidth="1"/>
    <col min="4087" max="4087" width="7.25" style="131" customWidth="1"/>
    <col min="4088" max="4088" width="6.375" style="131" customWidth="1"/>
    <col min="4089" max="4089" width="11.875" style="131" customWidth="1"/>
    <col min="4090" max="4090" width="14.625" style="131" customWidth="1"/>
    <col min="4091" max="4091" width="14.375" style="131" customWidth="1"/>
    <col min="4092" max="4092" width="12.75" style="131" customWidth="1"/>
    <col min="4093" max="4093" width="13.875" style="131" customWidth="1"/>
    <col min="4094" max="4094" width="14.375" style="131" customWidth="1"/>
    <col min="4095" max="4095" width="12.75" style="131" customWidth="1"/>
    <col min="4096" max="4096" width="13.875" style="131" customWidth="1"/>
    <col min="4097" max="4097" width="14.375" style="131" customWidth="1"/>
    <col min="4098" max="4098" width="12.75" style="131" customWidth="1"/>
    <col min="4099" max="4101" width="7.375" style="131" customWidth="1"/>
    <col min="4102" max="4102" width="10.75" style="131" customWidth="1"/>
    <col min="4103" max="4335" width="9.125" style="131"/>
    <col min="4336" max="4336" width="6.625" style="131" customWidth="1"/>
    <col min="4337" max="4337" width="11.375" style="131" customWidth="1"/>
    <col min="4338" max="4338" width="6.875" style="131" customWidth="1"/>
    <col min="4339" max="4339" width="16.375" style="131" customWidth="1"/>
    <col min="4340" max="4340" width="14.125" style="131" customWidth="1"/>
    <col min="4341" max="4341" width="5.375" style="131" customWidth="1"/>
    <col min="4342" max="4342" width="44.875" style="131" customWidth="1"/>
    <col min="4343" max="4343" width="7.25" style="131" customWidth="1"/>
    <col min="4344" max="4344" width="6.375" style="131" customWidth="1"/>
    <col min="4345" max="4345" width="11.875" style="131" customWidth="1"/>
    <col min="4346" max="4346" width="14.625" style="131" customWidth="1"/>
    <col min="4347" max="4347" width="14.375" style="131" customWidth="1"/>
    <col min="4348" max="4348" width="12.75" style="131" customWidth="1"/>
    <col min="4349" max="4349" width="13.875" style="131" customWidth="1"/>
    <col min="4350" max="4350" width="14.375" style="131" customWidth="1"/>
    <col min="4351" max="4351" width="12.75" style="131" customWidth="1"/>
    <col min="4352" max="4352" width="13.875" style="131" customWidth="1"/>
    <col min="4353" max="4353" width="14.375" style="131" customWidth="1"/>
    <col min="4354" max="4354" width="12.75" style="131" customWidth="1"/>
    <col min="4355" max="4357" width="7.375" style="131" customWidth="1"/>
    <col min="4358" max="4358" width="10.75" style="131" customWidth="1"/>
    <col min="4359" max="4591" width="9.125" style="131"/>
    <col min="4592" max="4592" width="6.625" style="131" customWidth="1"/>
    <col min="4593" max="4593" width="11.375" style="131" customWidth="1"/>
    <col min="4594" max="4594" width="6.875" style="131" customWidth="1"/>
    <col min="4595" max="4595" width="16.375" style="131" customWidth="1"/>
    <col min="4596" max="4596" width="14.125" style="131" customWidth="1"/>
    <col min="4597" max="4597" width="5.375" style="131" customWidth="1"/>
    <col min="4598" max="4598" width="44.875" style="131" customWidth="1"/>
    <col min="4599" max="4599" width="7.25" style="131" customWidth="1"/>
    <col min="4600" max="4600" width="6.375" style="131" customWidth="1"/>
    <col min="4601" max="4601" width="11.875" style="131" customWidth="1"/>
    <col min="4602" max="4602" width="14.625" style="131" customWidth="1"/>
    <col min="4603" max="4603" width="14.375" style="131" customWidth="1"/>
    <col min="4604" max="4604" width="12.75" style="131" customWidth="1"/>
    <col min="4605" max="4605" width="13.875" style="131" customWidth="1"/>
    <col min="4606" max="4606" width="14.375" style="131" customWidth="1"/>
    <col min="4607" max="4607" width="12.75" style="131" customWidth="1"/>
    <col min="4608" max="4608" width="13.875" style="131" customWidth="1"/>
    <col min="4609" max="4609" width="14.375" style="131" customWidth="1"/>
    <col min="4610" max="4610" width="12.75" style="131" customWidth="1"/>
    <col min="4611" max="4613" width="7.375" style="131" customWidth="1"/>
    <col min="4614" max="4614" width="10.75" style="131" customWidth="1"/>
    <col min="4615" max="4847" width="9.125" style="131"/>
    <col min="4848" max="4848" width="6.625" style="131" customWidth="1"/>
    <col min="4849" max="4849" width="11.375" style="131" customWidth="1"/>
    <col min="4850" max="4850" width="6.875" style="131" customWidth="1"/>
    <col min="4851" max="4851" width="16.375" style="131" customWidth="1"/>
    <col min="4852" max="4852" width="14.125" style="131" customWidth="1"/>
    <col min="4853" max="4853" width="5.375" style="131" customWidth="1"/>
    <col min="4854" max="4854" width="44.875" style="131" customWidth="1"/>
    <col min="4855" max="4855" width="7.25" style="131" customWidth="1"/>
    <col min="4856" max="4856" width="6.375" style="131" customWidth="1"/>
    <col min="4857" max="4857" width="11.875" style="131" customWidth="1"/>
    <col min="4858" max="4858" width="14.625" style="131" customWidth="1"/>
    <col min="4859" max="4859" width="14.375" style="131" customWidth="1"/>
    <col min="4860" max="4860" width="12.75" style="131" customWidth="1"/>
    <col min="4861" max="4861" width="13.875" style="131" customWidth="1"/>
    <col min="4862" max="4862" width="14.375" style="131" customWidth="1"/>
    <col min="4863" max="4863" width="12.75" style="131" customWidth="1"/>
    <col min="4864" max="4864" width="13.875" style="131" customWidth="1"/>
    <col min="4865" max="4865" width="14.375" style="131" customWidth="1"/>
    <col min="4866" max="4866" width="12.75" style="131" customWidth="1"/>
    <col min="4867" max="4869" width="7.375" style="131" customWidth="1"/>
    <col min="4870" max="4870" width="10.75" style="131" customWidth="1"/>
    <col min="4871" max="5103" width="9.125" style="131"/>
    <col min="5104" max="5104" width="6.625" style="131" customWidth="1"/>
    <col min="5105" max="5105" width="11.375" style="131" customWidth="1"/>
    <col min="5106" max="5106" width="6.875" style="131" customWidth="1"/>
    <col min="5107" max="5107" width="16.375" style="131" customWidth="1"/>
    <col min="5108" max="5108" width="14.125" style="131" customWidth="1"/>
    <col min="5109" max="5109" width="5.375" style="131" customWidth="1"/>
    <col min="5110" max="5110" width="44.875" style="131" customWidth="1"/>
    <col min="5111" max="5111" width="7.25" style="131" customWidth="1"/>
    <col min="5112" max="5112" width="6.375" style="131" customWidth="1"/>
    <col min="5113" max="5113" width="11.875" style="131" customWidth="1"/>
    <col min="5114" max="5114" width="14.625" style="131" customWidth="1"/>
    <col min="5115" max="5115" width="14.375" style="131" customWidth="1"/>
    <col min="5116" max="5116" width="12.75" style="131" customWidth="1"/>
    <col min="5117" max="5117" width="13.875" style="131" customWidth="1"/>
    <col min="5118" max="5118" width="14.375" style="131" customWidth="1"/>
    <col min="5119" max="5119" width="12.75" style="131" customWidth="1"/>
    <col min="5120" max="5120" width="13.875" style="131" customWidth="1"/>
    <col min="5121" max="5121" width="14.375" style="131" customWidth="1"/>
    <col min="5122" max="5122" width="12.75" style="131" customWidth="1"/>
    <col min="5123" max="5125" width="7.375" style="131" customWidth="1"/>
    <col min="5126" max="5126" width="10.75" style="131" customWidth="1"/>
    <col min="5127" max="5359" width="9.125" style="131"/>
    <col min="5360" max="5360" width="6.625" style="131" customWidth="1"/>
    <col min="5361" max="5361" width="11.375" style="131" customWidth="1"/>
    <col min="5362" max="5362" width="6.875" style="131" customWidth="1"/>
    <col min="5363" max="5363" width="16.375" style="131" customWidth="1"/>
    <col min="5364" max="5364" width="14.125" style="131" customWidth="1"/>
    <col min="5365" max="5365" width="5.375" style="131" customWidth="1"/>
    <col min="5366" max="5366" width="44.875" style="131" customWidth="1"/>
    <col min="5367" max="5367" width="7.25" style="131" customWidth="1"/>
    <col min="5368" max="5368" width="6.375" style="131" customWidth="1"/>
    <col min="5369" max="5369" width="11.875" style="131" customWidth="1"/>
    <col min="5370" max="5370" width="14.625" style="131" customWidth="1"/>
    <col min="5371" max="5371" width="14.375" style="131" customWidth="1"/>
    <col min="5372" max="5372" width="12.75" style="131" customWidth="1"/>
    <col min="5373" max="5373" width="13.875" style="131" customWidth="1"/>
    <col min="5374" max="5374" width="14.375" style="131" customWidth="1"/>
    <col min="5375" max="5375" width="12.75" style="131" customWidth="1"/>
    <col min="5376" max="5376" width="13.875" style="131" customWidth="1"/>
    <col min="5377" max="5377" width="14.375" style="131" customWidth="1"/>
    <col min="5378" max="5378" width="12.75" style="131" customWidth="1"/>
    <col min="5379" max="5381" width="7.375" style="131" customWidth="1"/>
    <col min="5382" max="5382" width="10.75" style="131" customWidth="1"/>
    <col min="5383" max="5615" width="9.125" style="131"/>
    <col min="5616" max="5616" width="6.625" style="131" customWidth="1"/>
    <col min="5617" max="5617" width="11.375" style="131" customWidth="1"/>
    <col min="5618" max="5618" width="6.875" style="131" customWidth="1"/>
    <col min="5619" max="5619" width="16.375" style="131" customWidth="1"/>
    <col min="5620" max="5620" width="14.125" style="131" customWidth="1"/>
    <col min="5621" max="5621" width="5.375" style="131" customWidth="1"/>
    <col min="5622" max="5622" width="44.875" style="131" customWidth="1"/>
    <col min="5623" max="5623" width="7.25" style="131" customWidth="1"/>
    <col min="5624" max="5624" width="6.375" style="131" customWidth="1"/>
    <col min="5625" max="5625" width="11.875" style="131" customWidth="1"/>
    <col min="5626" max="5626" width="14.625" style="131" customWidth="1"/>
    <col min="5627" max="5627" width="14.375" style="131" customWidth="1"/>
    <col min="5628" max="5628" width="12.75" style="131" customWidth="1"/>
    <col min="5629" max="5629" width="13.875" style="131" customWidth="1"/>
    <col min="5630" max="5630" width="14.375" style="131" customWidth="1"/>
    <col min="5631" max="5631" width="12.75" style="131" customWidth="1"/>
    <col min="5632" max="5632" width="13.875" style="131" customWidth="1"/>
    <col min="5633" max="5633" width="14.375" style="131" customWidth="1"/>
    <col min="5634" max="5634" width="12.75" style="131" customWidth="1"/>
    <col min="5635" max="5637" width="7.375" style="131" customWidth="1"/>
    <col min="5638" max="5638" width="10.75" style="131" customWidth="1"/>
    <col min="5639" max="5871" width="9.125" style="131"/>
    <col min="5872" max="5872" width="6.625" style="131" customWidth="1"/>
    <col min="5873" max="5873" width="11.375" style="131" customWidth="1"/>
    <col min="5874" max="5874" width="6.875" style="131" customWidth="1"/>
    <col min="5875" max="5875" width="16.375" style="131" customWidth="1"/>
    <col min="5876" max="5876" width="14.125" style="131" customWidth="1"/>
    <col min="5877" max="5877" width="5.375" style="131" customWidth="1"/>
    <col min="5878" max="5878" width="44.875" style="131" customWidth="1"/>
    <col min="5879" max="5879" width="7.25" style="131" customWidth="1"/>
    <col min="5880" max="5880" width="6.375" style="131" customWidth="1"/>
    <col min="5881" max="5881" width="11.875" style="131" customWidth="1"/>
    <col min="5882" max="5882" width="14.625" style="131" customWidth="1"/>
    <col min="5883" max="5883" width="14.375" style="131" customWidth="1"/>
    <col min="5884" max="5884" width="12.75" style="131" customWidth="1"/>
    <col min="5885" max="5885" width="13.875" style="131" customWidth="1"/>
    <col min="5886" max="5886" width="14.375" style="131" customWidth="1"/>
    <col min="5887" max="5887" width="12.75" style="131" customWidth="1"/>
    <col min="5888" max="5888" width="13.875" style="131" customWidth="1"/>
    <col min="5889" max="5889" width="14.375" style="131" customWidth="1"/>
    <col min="5890" max="5890" width="12.75" style="131" customWidth="1"/>
    <col min="5891" max="5893" width="7.375" style="131" customWidth="1"/>
    <col min="5894" max="5894" width="10.75" style="131" customWidth="1"/>
    <col min="5895" max="6127" width="9.125" style="131"/>
    <col min="6128" max="6128" width="6.625" style="131" customWidth="1"/>
    <col min="6129" max="6129" width="11.375" style="131" customWidth="1"/>
    <col min="6130" max="6130" width="6.875" style="131" customWidth="1"/>
    <col min="6131" max="6131" width="16.375" style="131" customWidth="1"/>
    <col min="6132" max="6132" width="14.125" style="131" customWidth="1"/>
    <col min="6133" max="6133" width="5.375" style="131" customWidth="1"/>
    <col min="6134" max="6134" width="44.875" style="131" customWidth="1"/>
    <col min="6135" max="6135" width="7.25" style="131" customWidth="1"/>
    <col min="6136" max="6136" width="6.375" style="131" customWidth="1"/>
    <col min="6137" max="6137" width="11.875" style="131" customWidth="1"/>
    <col min="6138" max="6138" width="14.625" style="131" customWidth="1"/>
    <col min="6139" max="6139" width="14.375" style="131" customWidth="1"/>
    <col min="6140" max="6140" width="12.75" style="131" customWidth="1"/>
    <col min="6141" max="6141" width="13.875" style="131" customWidth="1"/>
    <col min="6142" max="6142" width="14.375" style="131" customWidth="1"/>
    <col min="6143" max="6143" width="12.75" style="131" customWidth="1"/>
    <col min="6144" max="6144" width="13.875" style="131" customWidth="1"/>
    <col min="6145" max="6145" width="14.375" style="131" customWidth="1"/>
    <col min="6146" max="6146" width="12.75" style="131" customWidth="1"/>
    <col min="6147" max="6149" width="7.375" style="131" customWidth="1"/>
    <col min="6150" max="6150" width="10.75" style="131" customWidth="1"/>
    <col min="6151" max="6383" width="9.125" style="131"/>
    <col min="6384" max="6384" width="6.625" style="131" customWidth="1"/>
    <col min="6385" max="6385" width="11.375" style="131" customWidth="1"/>
    <col min="6386" max="6386" width="6.875" style="131" customWidth="1"/>
    <col min="6387" max="6387" width="16.375" style="131" customWidth="1"/>
    <col min="6388" max="6388" width="14.125" style="131" customWidth="1"/>
    <col min="6389" max="6389" width="5.375" style="131" customWidth="1"/>
    <col min="6390" max="6390" width="44.875" style="131" customWidth="1"/>
    <col min="6391" max="6391" width="7.25" style="131" customWidth="1"/>
    <col min="6392" max="6392" width="6.375" style="131" customWidth="1"/>
    <col min="6393" max="6393" width="11.875" style="131" customWidth="1"/>
    <col min="6394" max="6394" width="14.625" style="131" customWidth="1"/>
    <col min="6395" max="6395" width="14.375" style="131" customWidth="1"/>
    <col min="6396" max="6396" width="12.75" style="131" customWidth="1"/>
    <col min="6397" max="6397" width="13.875" style="131" customWidth="1"/>
    <col min="6398" max="6398" width="14.375" style="131" customWidth="1"/>
    <col min="6399" max="6399" width="12.75" style="131" customWidth="1"/>
    <col min="6400" max="6400" width="13.875" style="131" customWidth="1"/>
    <col min="6401" max="6401" width="14.375" style="131" customWidth="1"/>
    <col min="6402" max="6402" width="12.75" style="131" customWidth="1"/>
    <col min="6403" max="6405" width="7.375" style="131" customWidth="1"/>
    <col min="6406" max="6406" width="10.75" style="131" customWidth="1"/>
    <col min="6407" max="6639" width="9.125" style="131"/>
    <col min="6640" max="6640" width="6.625" style="131" customWidth="1"/>
    <col min="6641" max="6641" width="11.375" style="131" customWidth="1"/>
    <col min="6642" max="6642" width="6.875" style="131" customWidth="1"/>
    <col min="6643" max="6643" width="16.375" style="131" customWidth="1"/>
    <col min="6644" max="6644" width="14.125" style="131" customWidth="1"/>
    <col min="6645" max="6645" width="5.375" style="131" customWidth="1"/>
    <col min="6646" max="6646" width="44.875" style="131" customWidth="1"/>
    <col min="6647" max="6647" width="7.25" style="131" customWidth="1"/>
    <col min="6648" max="6648" width="6.375" style="131" customWidth="1"/>
    <col min="6649" max="6649" width="11.875" style="131" customWidth="1"/>
    <col min="6650" max="6650" width="14.625" style="131" customWidth="1"/>
    <col min="6651" max="6651" width="14.375" style="131" customWidth="1"/>
    <col min="6652" max="6652" width="12.75" style="131" customWidth="1"/>
    <col min="6653" max="6653" width="13.875" style="131" customWidth="1"/>
    <col min="6654" max="6654" width="14.375" style="131" customWidth="1"/>
    <col min="6655" max="6655" width="12.75" style="131" customWidth="1"/>
    <col min="6656" max="6656" width="13.875" style="131" customWidth="1"/>
    <col min="6657" max="6657" width="14.375" style="131" customWidth="1"/>
    <col min="6658" max="6658" width="12.75" style="131" customWidth="1"/>
    <col min="6659" max="6661" width="7.375" style="131" customWidth="1"/>
    <col min="6662" max="6662" width="10.75" style="131" customWidth="1"/>
    <col min="6663" max="6895" width="9.125" style="131"/>
    <col min="6896" max="6896" width="6.625" style="131" customWidth="1"/>
    <col min="6897" max="6897" width="11.375" style="131" customWidth="1"/>
    <col min="6898" max="6898" width="6.875" style="131" customWidth="1"/>
    <col min="6899" max="6899" width="16.375" style="131" customWidth="1"/>
    <col min="6900" max="6900" width="14.125" style="131" customWidth="1"/>
    <col min="6901" max="6901" width="5.375" style="131" customWidth="1"/>
    <col min="6902" max="6902" width="44.875" style="131" customWidth="1"/>
    <col min="6903" max="6903" width="7.25" style="131" customWidth="1"/>
    <col min="6904" max="6904" width="6.375" style="131" customWidth="1"/>
    <col min="6905" max="6905" width="11.875" style="131" customWidth="1"/>
    <col min="6906" max="6906" width="14.625" style="131" customWidth="1"/>
    <col min="6907" max="6907" width="14.375" style="131" customWidth="1"/>
    <col min="6908" max="6908" width="12.75" style="131" customWidth="1"/>
    <col min="6909" max="6909" width="13.875" style="131" customWidth="1"/>
    <col min="6910" max="6910" width="14.375" style="131" customWidth="1"/>
    <col min="6911" max="6911" width="12.75" style="131" customWidth="1"/>
    <col min="6912" max="6912" width="13.875" style="131" customWidth="1"/>
    <col min="6913" max="6913" width="14.375" style="131" customWidth="1"/>
    <col min="6914" max="6914" width="12.75" style="131" customWidth="1"/>
    <col min="6915" max="6917" width="7.375" style="131" customWidth="1"/>
    <col min="6918" max="6918" width="10.75" style="131" customWidth="1"/>
    <col min="6919" max="7151" width="9.125" style="131"/>
    <col min="7152" max="7152" width="6.625" style="131" customWidth="1"/>
    <col min="7153" max="7153" width="11.375" style="131" customWidth="1"/>
    <col min="7154" max="7154" width="6.875" style="131" customWidth="1"/>
    <col min="7155" max="7155" width="16.375" style="131" customWidth="1"/>
    <col min="7156" max="7156" width="14.125" style="131" customWidth="1"/>
    <col min="7157" max="7157" width="5.375" style="131" customWidth="1"/>
    <col min="7158" max="7158" width="44.875" style="131" customWidth="1"/>
    <col min="7159" max="7159" width="7.25" style="131" customWidth="1"/>
    <col min="7160" max="7160" width="6.375" style="131" customWidth="1"/>
    <col min="7161" max="7161" width="11.875" style="131" customWidth="1"/>
    <col min="7162" max="7162" width="14.625" style="131" customWidth="1"/>
    <col min="7163" max="7163" width="14.375" style="131" customWidth="1"/>
    <col min="7164" max="7164" width="12.75" style="131" customWidth="1"/>
    <col min="7165" max="7165" width="13.875" style="131" customWidth="1"/>
    <col min="7166" max="7166" width="14.375" style="131" customWidth="1"/>
    <col min="7167" max="7167" width="12.75" style="131" customWidth="1"/>
    <col min="7168" max="7168" width="13.875" style="131" customWidth="1"/>
    <col min="7169" max="7169" width="14.375" style="131" customWidth="1"/>
    <col min="7170" max="7170" width="12.75" style="131" customWidth="1"/>
    <col min="7171" max="7173" width="7.375" style="131" customWidth="1"/>
    <col min="7174" max="7174" width="10.75" style="131" customWidth="1"/>
    <col min="7175" max="7407" width="9.125" style="131"/>
    <col min="7408" max="7408" width="6.625" style="131" customWidth="1"/>
    <col min="7409" max="7409" width="11.375" style="131" customWidth="1"/>
    <col min="7410" max="7410" width="6.875" style="131" customWidth="1"/>
    <col min="7411" max="7411" width="16.375" style="131" customWidth="1"/>
    <col min="7412" max="7412" width="14.125" style="131" customWidth="1"/>
    <col min="7413" max="7413" width="5.375" style="131" customWidth="1"/>
    <col min="7414" max="7414" width="44.875" style="131" customWidth="1"/>
    <col min="7415" max="7415" width="7.25" style="131" customWidth="1"/>
    <col min="7416" max="7416" width="6.375" style="131" customWidth="1"/>
    <col min="7417" max="7417" width="11.875" style="131" customWidth="1"/>
    <col min="7418" max="7418" width="14.625" style="131" customWidth="1"/>
    <col min="7419" max="7419" width="14.375" style="131" customWidth="1"/>
    <col min="7420" max="7420" width="12.75" style="131" customWidth="1"/>
    <col min="7421" max="7421" width="13.875" style="131" customWidth="1"/>
    <col min="7422" max="7422" width="14.375" style="131" customWidth="1"/>
    <col min="7423" max="7423" width="12.75" style="131" customWidth="1"/>
    <col min="7424" max="7424" width="13.875" style="131" customWidth="1"/>
    <col min="7425" max="7425" width="14.375" style="131" customWidth="1"/>
    <col min="7426" max="7426" width="12.75" style="131" customWidth="1"/>
    <col min="7427" max="7429" width="7.375" style="131" customWidth="1"/>
    <col min="7430" max="7430" width="10.75" style="131" customWidth="1"/>
    <col min="7431" max="7663" width="9.125" style="131"/>
    <col min="7664" max="7664" width="6.625" style="131" customWidth="1"/>
    <col min="7665" max="7665" width="11.375" style="131" customWidth="1"/>
    <col min="7666" max="7666" width="6.875" style="131" customWidth="1"/>
    <col min="7667" max="7667" width="16.375" style="131" customWidth="1"/>
    <col min="7668" max="7668" width="14.125" style="131" customWidth="1"/>
    <col min="7669" max="7669" width="5.375" style="131" customWidth="1"/>
    <col min="7670" max="7670" width="44.875" style="131" customWidth="1"/>
    <col min="7671" max="7671" width="7.25" style="131" customWidth="1"/>
    <col min="7672" max="7672" width="6.375" style="131" customWidth="1"/>
    <col min="7673" max="7673" width="11.875" style="131" customWidth="1"/>
    <col min="7674" max="7674" width="14.625" style="131" customWidth="1"/>
    <col min="7675" max="7675" width="14.375" style="131" customWidth="1"/>
    <col min="7676" max="7676" width="12.75" style="131" customWidth="1"/>
    <col min="7677" max="7677" width="13.875" style="131" customWidth="1"/>
    <col min="7678" max="7678" width="14.375" style="131" customWidth="1"/>
    <col min="7679" max="7679" width="12.75" style="131" customWidth="1"/>
    <col min="7680" max="7680" width="13.875" style="131" customWidth="1"/>
    <col min="7681" max="7681" width="14.375" style="131" customWidth="1"/>
    <col min="7682" max="7682" width="12.75" style="131" customWidth="1"/>
    <col min="7683" max="7685" width="7.375" style="131" customWidth="1"/>
    <col min="7686" max="7686" width="10.75" style="131" customWidth="1"/>
    <col min="7687" max="7919" width="9.125" style="131"/>
    <col min="7920" max="7920" width="6.625" style="131" customWidth="1"/>
    <col min="7921" max="7921" width="11.375" style="131" customWidth="1"/>
    <col min="7922" max="7922" width="6.875" style="131" customWidth="1"/>
    <col min="7923" max="7923" width="16.375" style="131" customWidth="1"/>
    <col min="7924" max="7924" width="14.125" style="131" customWidth="1"/>
    <col min="7925" max="7925" width="5.375" style="131" customWidth="1"/>
    <col min="7926" max="7926" width="44.875" style="131" customWidth="1"/>
    <col min="7927" max="7927" width="7.25" style="131" customWidth="1"/>
    <col min="7928" max="7928" width="6.375" style="131" customWidth="1"/>
    <col min="7929" max="7929" width="11.875" style="131" customWidth="1"/>
    <col min="7930" max="7930" width="14.625" style="131" customWidth="1"/>
    <col min="7931" max="7931" width="14.375" style="131" customWidth="1"/>
    <col min="7932" max="7932" width="12.75" style="131" customWidth="1"/>
    <col min="7933" max="7933" width="13.875" style="131" customWidth="1"/>
    <col min="7934" max="7934" width="14.375" style="131" customWidth="1"/>
    <col min="7935" max="7935" width="12.75" style="131" customWidth="1"/>
    <col min="7936" max="7936" width="13.875" style="131" customWidth="1"/>
    <col min="7937" max="7937" width="14.375" style="131" customWidth="1"/>
    <col min="7938" max="7938" width="12.75" style="131" customWidth="1"/>
    <col min="7939" max="7941" width="7.375" style="131" customWidth="1"/>
    <col min="7942" max="7942" width="10.75" style="131" customWidth="1"/>
    <col min="7943" max="8175" width="9.125" style="131"/>
    <col min="8176" max="8176" width="6.625" style="131" customWidth="1"/>
    <col min="8177" max="8177" width="11.375" style="131" customWidth="1"/>
    <col min="8178" max="8178" width="6.875" style="131" customWidth="1"/>
    <col min="8179" max="8179" width="16.375" style="131" customWidth="1"/>
    <col min="8180" max="8180" width="14.125" style="131" customWidth="1"/>
    <col min="8181" max="8181" width="5.375" style="131" customWidth="1"/>
    <col min="8182" max="8182" width="44.875" style="131" customWidth="1"/>
    <col min="8183" max="8183" width="7.25" style="131" customWidth="1"/>
    <col min="8184" max="8184" width="6.375" style="131" customWidth="1"/>
    <col min="8185" max="8185" width="11.875" style="131" customWidth="1"/>
    <col min="8186" max="8186" width="14.625" style="131" customWidth="1"/>
    <col min="8187" max="8187" width="14.375" style="131" customWidth="1"/>
    <col min="8188" max="8188" width="12.75" style="131" customWidth="1"/>
    <col min="8189" max="8189" width="13.875" style="131" customWidth="1"/>
    <col min="8190" max="8190" width="14.375" style="131" customWidth="1"/>
    <col min="8191" max="8191" width="12.75" style="131" customWidth="1"/>
    <col min="8192" max="8192" width="13.875" style="131" customWidth="1"/>
    <col min="8193" max="8193" width="14.375" style="131" customWidth="1"/>
    <col min="8194" max="8194" width="12.75" style="131" customWidth="1"/>
    <col min="8195" max="8197" width="7.375" style="131" customWidth="1"/>
    <col min="8198" max="8198" width="10.75" style="131" customWidth="1"/>
    <col min="8199" max="8431" width="9.125" style="131"/>
    <col min="8432" max="8432" width="6.625" style="131" customWidth="1"/>
    <col min="8433" max="8433" width="11.375" style="131" customWidth="1"/>
    <col min="8434" max="8434" width="6.875" style="131" customWidth="1"/>
    <col min="8435" max="8435" width="16.375" style="131" customWidth="1"/>
    <col min="8436" max="8436" width="14.125" style="131" customWidth="1"/>
    <col min="8437" max="8437" width="5.375" style="131" customWidth="1"/>
    <col min="8438" max="8438" width="44.875" style="131" customWidth="1"/>
    <col min="8439" max="8439" width="7.25" style="131" customWidth="1"/>
    <col min="8440" max="8440" width="6.375" style="131" customWidth="1"/>
    <col min="8441" max="8441" width="11.875" style="131" customWidth="1"/>
    <col min="8442" max="8442" width="14.625" style="131" customWidth="1"/>
    <col min="8443" max="8443" width="14.375" style="131" customWidth="1"/>
    <col min="8444" max="8444" width="12.75" style="131" customWidth="1"/>
    <col min="8445" max="8445" width="13.875" style="131" customWidth="1"/>
    <col min="8446" max="8446" width="14.375" style="131" customWidth="1"/>
    <col min="8447" max="8447" width="12.75" style="131" customWidth="1"/>
    <col min="8448" max="8448" width="13.875" style="131" customWidth="1"/>
    <col min="8449" max="8449" width="14.375" style="131" customWidth="1"/>
    <col min="8450" max="8450" width="12.75" style="131" customWidth="1"/>
    <col min="8451" max="8453" width="7.375" style="131" customWidth="1"/>
    <col min="8454" max="8454" width="10.75" style="131" customWidth="1"/>
    <col min="8455" max="8687" width="9.125" style="131"/>
    <col min="8688" max="8688" width="6.625" style="131" customWidth="1"/>
    <col min="8689" max="8689" width="11.375" style="131" customWidth="1"/>
    <col min="8690" max="8690" width="6.875" style="131" customWidth="1"/>
    <col min="8691" max="8691" width="16.375" style="131" customWidth="1"/>
    <col min="8692" max="8692" width="14.125" style="131" customWidth="1"/>
    <col min="8693" max="8693" width="5.375" style="131" customWidth="1"/>
    <col min="8694" max="8694" width="44.875" style="131" customWidth="1"/>
    <col min="8695" max="8695" width="7.25" style="131" customWidth="1"/>
    <col min="8696" max="8696" width="6.375" style="131" customWidth="1"/>
    <col min="8697" max="8697" width="11.875" style="131" customWidth="1"/>
    <col min="8698" max="8698" width="14.625" style="131" customWidth="1"/>
    <col min="8699" max="8699" width="14.375" style="131" customWidth="1"/>
    <col min="8700" max="8700" width="12.75" style="131" customWidth="1"/>
    <col min="8701" max="8701" width="13.875" style="131" customWidth="1"/>
    <col min="8702" max="8702" width="14.375" style="131" customWidth="1"/>
    <col min="8703" max="8703" width="12.75" style="131" customWidth="1"/>
    <col min="8704" max="8704" width="13.875" style="131" customWidth="1"/>
    <col min="8705" max="8705" width="14.375" style="131" customWidth="1"/>
    <col min="8706" max="8706" width="12.75" style="131" customWidth="1"/>
    <col min="8707" max="8709" width="7.375" style="131" customWidth="1"/>
    <col min="8710" max="8710" width="10.75" style="131" customWidth="1"/>
    <col min="8711" max="8943" width="9.125" style="131"/>
    <col min="8944" max="8944" width="6.625" style="131" customWidth="1"/>
    <col min="8945" max="8945" width="11.375" style="131" customWidth="1"/>
    <col min="8946" max="8946" width="6.875" style="131" customWidth="1"/>
    <col min="8947" max="8947" width="16.375" style="131" customWidth="1"/>
    <col min="8948" max="8948" width="14.125" style="131" customWidth="1"/>
    <col min="8949" max="8949" width="5.375" style="131" customWidth="1"/>
    <col min="8950" max="8950" width="44.875" style="131" customWidth="1"/>
    <col min="8951" max="8951" width="7.25" style="131" customWidth="1"/>
    <col min="8952" max="8952" width="6.375" style="131" customWidth="1"/>
    <col min="8953" max="8953" width="11.875" style="131" customWidth="1"/>
    <col min="8954" max="8954" width="14.625" style="131" customWidth="1"/>
    <col min="8955" max="8955" width="14.375" style="131" customWidth="1"/>
    <col min="8956" max="8956" width="12.75" style="131" customWidth="1"/>
    <col min="8957" max="8957" width="13.875" style="131" customWidth="1"/>
    <col min="8958" max="8958" width="14.375" style="131" customWidth="1"/>
    <col min="8959" max="8959" width="12.75" style="131" customWidth="1"/>
    <col min="8960" max="8960" width="13.875" style="131" customWidth="1"/>
    <col min="8961" max="8961" width="14.375" style="131" customWidth="1"/>
    <col min="8962" max="8962" width="12.75" style="131" customWidth="1"/>
    <col min="8963" max="8965" width="7.375" style="131" customWidth="1"/>
    <col min="8966" max="8966" width="10.75" style="131" customWidth="1"/>
    <col min="8967" max="9199" width="9.125" style="131"/>
    <col min="9200" max="9200" width="6.625" style="131" customWidth="1"/>
    <col min="9201" max="9201" width="11.375" style="131" customWidth="1"/>
    <col min="9202" max="9202" width="6.875" style="131" customWidth="1"/>
    <col min="9203" max="9203" width="16.375" style="131" customWidth="1"/>
    <col min="9204" max="9204" width="14.125" style="131" customWidth="1"/>
    <col min="9205" max="9205" width="5.375" style="131" customWidth="1"/>
    <col min="9206" max="9206" width="44.875" style="131" customWidth="1"/>
    <col min="9207" max="9207" width="7.25" style="131" customWidth="1"/>
    <col min="9208" max="9208" width="6.375" style="131" customWidth="1"/>
    <col min="9209" max="9209" width="11.875" style="131" customWidth="1"/>
    <col min="9210" max="9210" width="14.625" style="131" customWidth="1"/>
    <col min="9211" max="9211" width="14.375" style="131" customWidth="1"/>
    <col min="9212" max="9212" width="12.75" style="131" customWidth="1"/>
    <col min="9213" max="9213" width="13.875" style="131" customWidth="1"/>
    <col min="9214" max="9214" width="14.375" style="131" customWidth="1"/>
    <col min="9215" max="9215" width="12.75" style="131" customWidth="1"/>
    <col min="9216" max="9216" width="13.875" style="131" customWidth="1"/>
    <col min="9217" max="9217" width="14.375" style="131" customWidth="1"/>
    <col min="9218" max="9218" width="12.75" style="131" customWidth="1"/>
    <col min="9219" max="9221" width="7.375" style="131" customWidth="1"/>
    <col min="9222" max="9222" width="10.75" style="131" customWidth="1"/>
    <col min="9223" max="9455" width="9.125" style="131"/>
    <col min="9456" max="9456" width="6.625" style="131" customWidth="1"/>
    <col min="9457" max="9457" width="11.375" style="131" customWidth="1"/>
    <col min="9458" max="9458" width="6.875" style="131" customWidth="1"/>
    <col min="9459" max="9459" width="16.375" style="131" customWidth="1"/>
    <col min="9460" max="9460" width="14.125" style="131" customWidth="1"/>
    <col min="9461" max="9461" width="5.375" style="131" customWidth="1"/>
    <col min="9462" max="9462" width="44.875" style="131" customWidth="1"/>
    <col min="9463" max="9463" width="7.25" style="131" customWidth="1"/>
    <col min="9464" max="9464" width="6.375" style="131" customWidth="1"/>
    <col min="9465" max="9465" width="11.875" style="131" customWidth="1"/>
    <col min="9466" max="9466" width="14.625" style="131" customWidth="1"/>
    <col min="9467" max="9467" width="14.375" style="131" customWidth="1"/>
    <col min="9468" max="9468" width="12.75" style="131" customWidth="1"/>
    <col min="9469" max="9469" width="13.875" style="131" customWidth="1"/>
    <col min="9470" max="9470" width="14.375" style="131" customWidth="1"/>
    <col min="9471" max="9471" width="12.75" style="131" customWidth="1"/>
    <col min="9472" max="9472" width="13.875" style="131" customWidth="1"/>
    <col min="9473" max="9473" width="14.375" style="131" customWidth="1"/>
    <col min="9474" max="9474" width="12.75" style="131" customWidth="1"/>
    <col min="9475" max="9477" width="7.375" style="131" customWidth="1"/>
    <col min="9478" max="9478" width="10.75" style="131" customWidth="1"/>
    <col min="9479" max="9711" width="9.125" style="131"/>
    <col min="9712" max="9712" width="6.625" style="131" customWidth="1"/>
    <col min="9713" max="9713" width="11.375" style="131" customWidth="1"/>
    <col min="9714" max="9714" width="6.875" style="131" customWidth="1"/>
    <col min="9715" max="9715" width="16.375" style="131" customWidth="1"/>
    <col min="9716" max="9716" width="14.125" style="131" customWidth="1"/>
    <col min="9717" max="9717" width="5.375" style="131" customWidth="1"/>
    <col min="9718" max="9718" width="44.875" style="131" customWidth="1"/>
    <col min="9719" max="9719" width="7.25" style="131" customWidth="1"/>
    <col min="9720" max="9720" width="6.375" style="131" customWidth="1"/>
    <col min="9721" max="9721" width="11.875" style="131" customWidth="1"/>
    <col min="9722" max="9722" width="14.625" style="131" customWidth="1"/>
    <col min="9723" max="9723" width="14.375" style="131" customWidth="1"/>
    <col min="9724" max="9724" width="12.75" style="131" customWidth="1"/>
    <col min="9725" max="9725" width="13.875" style="131" customWidth="1"/>
    <col min="9726" max="9726" width="14.375" style="131" customWidth="1"/>
    <col min="9727" max="9727" width="12.75" style="131" customWidth="1"/>
    <col min="9728" max="9728" width="13.875" style="131" customWidth="1"/>
    <col min="9729" max="9729" width="14.375" style="131" customWidth="1"/>
    <col min="9730" max="9730" width="12.75" style="131" customWidth="1"/>
    <col min="9731" max="9733" width="7.375" style="131" customWidth="1"/>
    <col min="9734" max="9734" width="10.75" style="131" customWidth="1"/>
    <col min="9735" max="9967" width="9.125" style="131"/>
    <col min="9968" max="9968" width="6.625" style="131" customWidth="1"/>
    <col min="9969" max="9969" width="11.375" style="131" customWidth="1"/>
    <col min="9970" max="9970" width="6.875" style="131" customWidth="1"/>
    <col min="9971" max="9971" width="16.375" style="131" customWidth="1"/>
    <col min="9972" max="9972" width="14.125" style="131" customWidth="1"/>
    <col min="9973" max="9973" width="5.375" style="131" customWidth="1"/>
    <col min="9974" max="9974" width="44.875" style="131" customWidth="1"/>
    <col min="9975" max="9975" width="7.25" style="131" customWidth="1"/>
    <col min="9976" max="9976" width="6.375" style="131" customWidth="1"/>
    <col min="9977" max="9977" width="11.875" style="131" customWidth="1"/>
    <col min="9978" max="9978" width="14.625" style="131" customWidth="1"/>
    <col min="9979" max="9979" width="14.375" style="131" customWidth="1"/>
    <col min="9980" max="9980" width="12.75" style="131" customWidth="1"/>
    <col min="9981" max="9981" width="13.875" style="131" customWidth="1"/>
    <col min="9982" max="9982" width="14.375" style="131" customWidth="1"/>
    <col min="9983" max="9983" width="12.75" style="131" customWidth="1"/>
    <col min="9984" max="9984" width="13.875" style="131" customWidth="1"/>
    <col min="9985" max="9985" width="14.375" style="131" customWidth="1"/>
    <col min="9986" max="9986" width="12.75" style="131" customWidth="1"/>
    <col min="9987" max="9989" width="7.375" style="131" customWidth="1"/>
    <col min="9990" max="9990" width="10.75" style="131" customWidth="1"/>
    <col min="9991" max="10223" width="9.125" style="131"/>
    <col min="10224" max="10224" width="6.625" style="131" customWidth="1"/>
    <col min="10225" max="10225" width="11.375" style="131" customWidth="1"/>
    <col min="10226" max="10226" width="6.875" style="131" customWidth="1"/>
    <col min="10227" max="10227" width="16.375" style="131" customWidth="1"/>
    <col min="10228" max="10228" width="14.125" style="131" customWidth="1"/>
    <col min="10229" max="10229" width="5.375" style="131" customWidth="1"/>
    <col min="10230" max="10230" width="44.875" style="131" customWidth="1"/>
    <col min="10231" max="10231" width="7.25" style="131" customWidth="1"/>
    <col min="10232" max="10232" width="6.375" style="131" customWidth="1"/>
    <col min="10233" max="10233" width="11.875" style="131" customWidth="1"/>
    <col min="10234" max="10234" width="14.625" style="131" customWidth="1"/>
    <col min="10235" max="10235" width="14.375" style="131" customWidth="1"/>
    <col min="10236" max="10236" width="12.75" style="131" customWidth="1"/>
    <col min="10237" max="10237" width="13.875" style="131" customWidth="1"/>
    <col min="10238" max="10238" width="14.375" style="131" customWidth="1"/>
    <col min="10239" max="10239" width="12.75" style="131" customWidth="1"/>
    <col min="10240" max="10240" width="13.875" style="131" customWidth="1"/>
    <col min="10241" max="10241" width="14.375" style="131" customWidth="1"/>
    <col min="10242" max="10242" width="12.75" style="131" customWidth="1"/>
    <col min="10243" max="10245" width="7.375" style="131" customWidth="1"/>
    <col min="10246" max="10246" width="10.75" style="131" customWidth="1"/>
    <col min="10247" max="10479" width="9.125" style="131"/>
    <col min="10480" max="10480" width="6.625" style="131" customWidth="1"/>
    <col min="10481" max="10481" width="11.375" style="131" customWidth="1"/>
    <col min="10482" max="10482" width="6.875" style="131" customWidth="1"/>
    <col min="10483" max="10483" width="16.375" style="131" customWidth="1"/>
    <col min="10484" max="10484" width="14.125" style="131" customWidth="1"/>
    <col min="10485" max="10485" width="5.375" style="131" customWidth="1"/>
    <col min="10486" max="10486" width="44.875" style="131" customWidth="1"/>
    <col min="10487" max="10487" width="7.25" style="131" customWidth="1"/>
    <col min="10488" max="10488" width="6.375" style="131" customWidth="1"/>
    <col min="10489" max="10489" width="11.875" style="131" customWidth="1"/>
    <col min="10490" max="10490" width="14.625" style="131" customWidth="1"/>
    <col min="10491" max="10491" width="14.375" style="131" customWidth="1"/>
    <col min="10492" max="10492" width="12.75" style="131" customWidth="1"/>
    <col min="10493" max="10493" width="13.875" style="131" customWidth="1"/>
    <col min="10494" max="10494" width="14.375" style="131" customWidth="1"/>
    <col min="10495" max="10495" width="12.75" style="131" customWidth="1"/>
    <col min="10496" max="10496" width="13.875" style="131" customWidth="1"/>
    <col min="10497" max="10497" width="14.375" style="131" customWidth="1"/>
    <col min="10498" max="10498" width="12.75" style="131" customWidth="1"/>
    <col min="10499" max="10501" width="7.375" style="131" customWidth="1"/>
    <col min="10502" max="10502" width="10.75" style="131" customWidth="1"/>
    <col min="10503" max="10735" width="9.125" style="131"/>
    <col min="10736" max="10736" width="6.625" style="131" customWidth="1"/>
    <col min="10737" max="10737" width="11.375" style="131" customWidth="1"/>
    <col min="10738" max="10738" width="6.875" style="131" customWidth="1"/>
    <col min="10739" max="10739" width="16.375" style="131" customWidth="1"/>
    <col min="10740" max="10740" width="14.125" style="131" customWidth="1"/>
    <col min="10741" max="10741" width="5.375" style="131" customWidth="1"/>
    <col min="10742" max="10742" width="44.875" style="131" customWidth="1"/>
    <col min="10743" max="10743" width="7.25" style="131" customWidth="1"/>
    <col min="10744" max="10744" width="6.375" style="131" customWidth="1"/>
    <col min="10745" max="10745" width="11.875" style="131" customWidth="1"/>
    <col min="10746" max="10746" width="14.625" style="131" customWidth="1"/>
    <col min="10747" max="10747" width="14.375" style="131" customWidth="1"/>
    <col min="10748" max="10748" width="12.75" style="131" customWidth="1"/>
    <col min="10749" max="10749" width="13.875" style="131" customWidth="1"/>
    <col min="10750" max="10750" width="14.375" style="131" customWidth="1"/>
    <col min="10751" max="10751" width="12.75" style="131" customWidth="1"/>
    <col min="10752" max="10752" width="13.875" style="131" customWidth="1"/>
    <col min="10753" max="10753" width="14.375" style="131" customWidth="1"/>
    <col min="10754" max="10754" width="12.75" style="131" customWidth="1"/>
    <col min="10755" max="10757" width="7.375" style="131" customWidth="1"/>
    <col min="10758" max="10758" width="10.75" style="131" customWidth="1"/>
    <col min="10759" max="10991" width="9.125" style="131"/>
    <col min="10992" max="10992" width="6.625" style="131" customWidth="1"/>
    <col min="10993" max="10993" width="11.375" style="131" customWidth="1"/>
    <col min="10994" max="10994" width="6.875" style="131" customWidth="1"/>
    <col min="10995" max="10995" width="16.375" style="131" customWidth="1"/>
    <col min="10996" max="10996" width="14.125" style="131" customWidth="1"/>
    <col min="10997" max="10997" width="5.375" style="131" customWidth="1"/>
    <col min="10998" max="10998" width="44.875" style="131" customWidth="1"/>
    <col min="10999" max="10999" width="7.25" style="131" customWidth="1"/>
    <col min="11000" max="11000" width="6.375" style="131" customWidth="1"/>
    <col min="11001" max="11001" width="11.875" style="131" customWidth="1"/>
    <col min="11002" max="11002" width="14.625" style="131" customWidth="1"/>
    <col min="11003" max="11003" width="14.375" style="131" customWidth="1"/>
    <col min="11004" max="11004" width="12.75" style="131" customWidth="1"/>
    <col min="11005" max="11005" width="13.875" style="131" customWidth="1"/>
    <col min="11006" max="11006" width="14.375" style="131" customWidth="1"/>
    <col min="11007" max="11007" width="12.75" style="131" customWidth="1"/>
    <col min="11008" max="11008" width="13.875" style="131" customWidth="1"/>
    <col min="11009" max="11009" width="14.375" style="131" customWidth="1"/>
    <col min="11010" max="11010" width="12.75" style="131" customWidth="1"/>
    <col min="11011" max="11013" width="7.375" style="131" customWidth="1"/>
    <col min="11014" max="11014" width="10.75" style="131" customWidth="1"/>
    <col min="11015" max="11247" width="9.125" style="131"/>
    <col min="11248" max="11248" width="6.625" style="131" customWidth="1"/>
    <col min="11249" max="11249" width="11.375" style="131" customWidth="1"/>
    <col min="11250" max="11250" width="6.875" style="131" customWidth="1"/>
    <col min="11251" max="11251" width="16.375" style="131" customWidth="1"/>
    <col min="11252" max="11252" width="14.125" style="131" customWidth="1"/>
    <col min="11253" max="11253" width="5.375" style="131" customWidth="1"/>
    <col min="11254" max="11254" width="44.875" style="131" customWidth="1"/>
    <col min="11255" max="11255" width="7.25" style="131" customWidth="1"/>
    <col min="11256" max="11256" width="6.375" style="131" customWidth="1"/>
    <col min="11257" max="11257" width="11.875" style="131" customWidth="1"/>
    <col min="11258" max="11258" width="14.625" style="131" customWidth="1"/>
    <col min="11259" max="11259" width="14.375" style="131" customWidth="1"/>
    <col min="11260" max="11260" width="12.75" style="131" customWidth="1"/>
    <col min="11261" max="11261" width="13.875" style="131" customWidth="1"/>
    <col min="11262" max="11262" width="14.375" style="131" customWidth="1"/>
    <col min="11263" max="11263" width="12.75" style="131" customWidth="1"/>
    <col min="11264" max="11264" width="13.875" style="131" customWidth="1"/>
    <col min="11265" max="11265" width="14.375" style="131" customWidth="1"/>
    <col min="11266" max="11266" width="12.75" style="131" customWidth="1"/>
    <col min="11267" max="11269" width="7.375" style="131" customWidth="1"/>
    <col min="11270" max="11270" width="10.75" style="131" customWidth="1"/>
    <col min="11271" max="11503" width="9.125" style="131"/>
    <col min="11504" max="11504" width="6.625" style="131" customWidth="1"/>
    <col min="11505" max="11505" width="11.375" style="131" customWidth="1"/>
    <col min="11506" max="11506" width="6.875" style="131" customWidth="1"/>
    <col min="11507" max="11507" width="16.375" style="131" customWidth="1"/>
    <col min="11508" max="11508" width="14.125" style="131" customWidth="1"/>
    <col min="11509" max="11509" width="5.375" style="131" customWidth="1"/>
    <col min="11510" max="11510" width="44.875" style="131" customWidth="1"/>
    <col min="11511" max="11511" width="7.25" style="131" customWidth="1"/>
    <col min="11512" max="11512" width="6.375" style="131" customWidth="1"/>
    <col min="11513" max="11513" width="11.875" style="131" customWidth="1"/>
    <col min="11514" max="11514" width="14.625" style="131" customWidth="1"/>
    <col min="11515" max="11515" width="14.375" style="131" customWidth="1"/>
    <col min="11516" max="11516" width="12.75" style="131" customWidth="1"/>
    <col min="11517" max="11517" width="13.875" style="131" customWidth="1"/>
    <col min="11518" max="11518" width="14.375" style="131" customWidth="1"/>
    <col min="11519" max="11519" width="12.75" style="131" customWidth="1"/>
    <col min="11520" max="11520" width="13.875" style="131" customWidth="1"/>
    <col min="11521" max="11521" width="14.375" style="131" customWidth="1"/>
    <col min="11522" max="11522" width="12.75" style="131" customWidth="1"/>
    <col min="11523" max="11525" width="7.375" style="131" customWidth="1"/>
    <col min="11526" max="11526" width="10.75" style="131" customWidth="1"/>
    <col min="11527" max="11759" width="9.125" style="131"/>
    <col min="11760" max="11760" width="6.625" style="131" customWidth="1"/>
    <col min="11761" max="11761" width="11.375" style="131" customWidth="1"/>
    <col min="11762" max="11762" width="6.875" style="131" customWidth="1"/>
    <col min="11763" max="11763" width="16.375" style="131" customWidth="1"/>
    <col min="11764" max="11764" width="14.125" style="131" customWidth="1"/>
    <col min="11765" max="11765" width="5.375" style="131" customWidth="1"/>
    <col min="11766" max="11766" width="44.875" style="131" customWidth="1"/>
    <col min="11767" max="11767" width="7.25" style="131" customWidth="1"/>
    <col min="11768" max="11768" width="6.375" style="131" customWidth="1"/>
    <col min="11769" max="11769" width="11.875" style="131" customWidth="1"/>
    <col min="11770" max="11770" width="14.625" style="131" customWidth="1"/>
    <col min="11771" max="11771" width="14.375" style="131" customWidth="1"/>
    <col min="11772" max="11772" width="12.75" style="131" customWidth="1"/>
    <col min="11773" max="11773" width="13.875" style="131" customWidth="1"/>
    <col min="11774" max="11774" width="14.375" style="131" customWidth="1"/>
    <col min="11775" max="11775" width="12.75" style="131" customWidth="1"/>
    <col min="11776" max="11776" width="13.875" style="131" customWidth="1"/>
    <col min="11777" max="11777" width="14.375" style="131" customWidth="1"/>
    <col min="11778" max="11778" width="12.75" style="131" customWidth="1"/>
    <col min="11779" max="11781" width="7.375" style="131" customWidth="1"/>
    <col min="11782" max="11782" width="10.75" style="131" customWidth="1"/>
    <col min="11783" max="12015" width="9.125" style="131"/>
    <col min="12016" max="12016" width="6.625" style="131" customWidth="1"/>
    <col min="12017" max="12017" width="11.375" style="131" customWidth="1"/>
    <col min="12018" max="12018" width="6.875" style="131" customWidth="1"/>
    <col min="12019" max="12019" width="16.375" style="131" customWidth="1"/>
    <col min="12020" max="12020" width="14.125" style="131" customWidth="1"/>
    <col min="12021" max="12021" width="5.375" style="131" customWidth="1"/>
    <col min="12022" max="12022" width="44.875" style="131" customWidth="1"/>
    <col min="12023" max="12023" width="7.25" style="131" customWidth="1"/>
    <col min="12024" max="12024" width="6.375" style="131" customWidth="1"/>
    <col min="12025" max="12025" width="11.875" style="131" customWidth="1"/>
    <col min="12026" max="12026" width="14.625" style="131" customWidth="1"/>
    <col min="12027" max="12027" width="14.375" style="131" customWidth="1"/>
    <col min="12028" max="12028" width="12.75" style="131" customWidth="1"/>
    <col min="12029" max="12029" width="13.875" style="131" customWidth="1"/>
    <col min="12030" max="12030" width="14.375" style="131" customWidth="1"/>
    <col min="12031" max="12031" width="12.75" style="131" customWidth="1"/>
    <col min="12032" max="12032" width="13.875" style="131" customWidth="1"/>
    <col min="12033" max="12033" width="14.375" style="131" customWidth="1"/>
    <col min="12034" max="12034" width="12.75" style="131" customWidth="1"/>
    <col min="12035" max="12037" width="7.375" style="131" customWidth="1"/>
    <col min="12038" max="12038" width="10.75" style="131" customWidth="1"/>
    <col min="12039" max="12271" width="9.125" style="131"/>
    <col min="12272" max="12272" width="6.625" style="131" customWidth="1"/>
    <col min="12273" max="12273" width="11.375" style="131" customWidth="1"/>
    <col min="12274" max="12274" width="6.875" style="131" customWidth="1"/>
    <col min="12275" max="12275" width="16.375" style="131" customWidth="1"/>
    <col min="12276" max="12276" width="14.125" style="131" customWidth="1"/>
    <col min="12277" max="12277" width="5.375" style="131" customWidth="1"/>
    <col min="12278" max="12278" width="44.875" style="131" customWidth="1"/>
    <col min="12279" max="12279" width="7.25" style="131" customWidth="1"/>
    <col min="12280" max="12280" width="6.375" style="131" customWidth="1"/>
    <col min="12281" max="12281" width="11.875" style="131" customWidth="1"/>
    <col min="12282" max="12282" width="14.625" style="131" customWidth="1"/>
    <col min="12283" max="12283" width="14.375" style="131" customWidth="1"/>
    <col min="12284" max="12284" width="12.75" style="131" customWidth="1"/>
    <col min="12285" max="12285" width="13.875" style="131" customWidth="1"/>
    <col min="12286" max="12286" width="14.375" style="131" customWidth="1"/>
    <col min="12287" max="12287" width="12.75" style="131" customWidth="1"/>
    <col min="12288" max="12288" width="13.875" style="131" customWidth="1"/>
    <col min="12289" max="12289" width="14.375" style="131" customWidth="1"/>
    <col min="12290" max="12290" width="12.75" style="131" customWidth="1"/>
    <col min="12291" max="12293" width="7.375" style="131" customWidth="1"/>
    <col min="12294" max="12294" width="10.75" style="131" customWidth="1"/>
    <col min="12295" max="12527" width="9.125" style="131"/>
    <col min="12528" max="12528" width="6.625" style="131" customWidth="1"/>
    <col min="12529" max="12529" width="11.375" style="131" customWidth="1"/>
    <col min="12530" max="12530" width="6.875" style="131" customWidth="1"/>
    <col min="12531" max="12531" width="16.375" style="131" customWidth="1"/>
    <col min="12532" max="12532" width="14.125" style="131" customWidth="1"/>
    <col min="12533" max="12533" width="5.375" style="131" customWidth="1"/>
    <col min="12534" max="12534" width="44.875" style="131" customWidth="1"/>
    <col min="12535" max="12535" width="7.25" style="131" customWidth="1"/>
    <col min="12536" max="12536" width="6.375" style="131" customWidth="1"/>
    <col min="12537" max="12537" width="11.875" style="131" customWidth="1"/>
    <col min="12538" max="12538" width="14.625" style="131" customWidth="1"/>
    <col min="12539" max="12539" width="14.375" style="131" customWidth="1"/>
    <col min="12540" max="12540" width="12.75" style="131" customWidth="1"/>
    <col min="12541" max="12541" width="13.875" style="131" customWidth="1"/>
    <col min="12542" max="12542" width="14.375" style="131" customWidth="1"/>
    <col min="12543" max="12543" width="12.75" style="131" customWidth="1"/>
    <col min="12544" max="12544" width="13.875" style="131" customWidth="1"/>
    <col min="12545" max="12545" width="14.375" style="131" customWidth="1"/>
    <col min="12546" max="12546" width="12.75" style="131" customWidth="1"/>
    <col min="12547" max="12549" width="7.375" style="131" customWidth="1"/>
    <col min="12550" max="12550" width="10.75" style="131" customWidth="1"/>
    <col min="12551" max="12783" width="9.125" style="131"/>
    <col min="12784" max="12784" width="6.625" style="131" customWidth="1"/>
    <col min="12785" max="12785" width="11.375" style="131" customWidth="1"/>
    <col min="12786" max="12786" width="6.875" style="131" customWidth="1"/>
    <col min="12787" max="12787" width="16.375" style="131" customWidth="1"/>
    <col min="12788" max="12788" width="14.125" style="131" customWidth="1"/>
    <col min="12789" max="12789" width="5.375" style="131" customWidth="1"/>
    <col min="12790" max="12790" width="44.875" style="131" customWidth="1"/>
    <col min="12791" max="12791" width="7.25" style="131" customWidth="1"/>
    <col min="12792" max="12792" width="6.375" style="131" customWidth="1"/>
    <col min="12793" max="12793" width="11.875" style="131" customWidth="1"/>
    <col min="12794" max="12794" width="14.625" style="131" customWidth="1"/>
    <col min="12795" max="12795" width="14.375" style="131" customWidth="1"/>
    <col min="12796" max="12796" width="12.75" style="131" customWidth="1"/>
    <col min="12797" max="12797" width="13.875" style="131" customWidth="1"/>
    <col min="12798" max="12798" width="14.375" style="131" customWidth="1"/>
    <col min="12799" max="12799" width="12.75" style="131" customWidth="1"/>
    <col min="12800" max="12800" width="13.875" style="131" customWidth="1"/>
    <col min="12801" max="12801" width="14.375" style="131" customWidth="1"/>
    <col min="12802" max="12802" width="12.75" style="131" customWidth="1"/>
    <col min="12803" max="12805" width="7.375" style="131" customWidth="1"/>
    <col min="12806" max="12806" width="10.75" style="131" customWidth="1"/>
    <col min="12807" max="13039" width="9.125" style="131"/>
    <col min="13040" max="13040" width="6.625" style="131" customWidth="1"/>
    <col min="13041" max="13041" width="11.375" style="131" customWidth="1"/>
    <col min="13042" max="13042" width="6.875" style="131" customWidth="1"/>
    <col min="13043" max="13043" width="16.375" style="131" customWidth="1"/>
    <col min="13044" max="13044" width="14.125" style="131" customWidth="1"/>
    <col min="13045" max="13045" width="5.375" style="131" customWidth="1"/>
    <col min="13046" max="13046" width="44.875" style="131" customWidth="1"/>
    <col min="13047" max="13047" width="7.25" style="131" customWidth="1"/>
    <col min="13048" max="13048" width="6.375" style="131" customWidth="1"/>
    <col min="13049" max="13049" width="11.875" style="131" customWidth="1"/>
    <col min="13050" max="13050" width="14.625" style="131" customWidth="1"/>
    <col min="13051" max="13051" width="14.375" style="131" customWidth="1"/>
    <col min="13052" max="13052" width="12.75" style="131" customWidth="1"/>
    <col min="13053" max="13053" width="13.875" style="131" customWidth="1"/>
    <col min="13054" max="13054" width="14.375" style="131" customWidth="1"/>
    <col min="13055" max="13055" width="12.75" style="131" customWidth="1"/>
    <col min="13056" max="13056" width="13.875" style="131" customWidth="1"/>
    <col min="13057" max="13057" width="14.375" style="131" customWidth="1"/>
    <col min="13058" max="13058" width="12.75" style="131" customWidth="1"/>
    <col min="13059" max="13061" width="7.375" style="131" customWidth="1"/>
    <col min="13062" max="13062" width="10.75" style="131" customWidth="1"/>
    <col min="13063" max="13295" width="9.125" style="131"/>
    <col min="13296" max="13296" width="6.625" style="131" customWidth="1"/>
    <col min="13297" max="13297" width="11.375" style="131" customWidth="1"/>
    <col min="13298" max="13298" width="6.875" style="131" customWidth="1"/>
    <col min="13299" max="13299" width="16.375" style="131" customWidth="1"/>
    <col min="13300" max="13300" width="14.125" style="131" customWidth="1"/>
    <col min="13301" max="13301" width="5.375" style="131" customWidth="1"/>
    <col min="13302" max="13302" width="44.875" style="131" customWidth="1"/>
    <col min="13303" max="13303" width="7.25" style="131" customWidth="1"/>
    <col min="13304" max="13304" width="6.375" style="131" customWidth="1"/>
    <col min="13305" max="13305" width="11.875" style="131" customWidth="1"/>
    <col min="13306" max="13306" width="14.625" style="131" customWidth="1"/>
    <col min="13307" max="13307" width="14.375" style="131" customWidth="1"/>
    <col min="13308" max="13308" width="12.75" style="131" customWidth="1"/>
    <col min="13309" max="13309" width="13.875" style="131" customWidth="1"/>
    <col min="13310" max="13310" width="14.375" style="131" customWidth="1"/>
    <col min="13311" max="13311" width="12.75" style="131" customWidth="1"/>
    <col min="13312" max="13312" width="13.875" style="131" customWidth="1"/>
    <col min="13313" max="13313" width="14.375" style="131" customWidth="1"/>
    <col min="13314" max="13314" width="12.75" style="131" customWidth="1"/>
    <col min="13315" max="13317" width="7.375" style="131" customWidth="1"/>
    <col min="13318" max="13318" width="10.75" style="131" customWidth="1"/>
    <col min="13319" max="13551" width="9.125" style="131"/>
    <col min="13552" max="13552" width="6.625" style="131" customWidth="1"/>
    <col min="13553" max="13553" width="11.375" style="131" customWidth="1"/>
    <col min="13554" max="13554" width="6.875" style="131" customWidth="1"/>
    <col min="13555" max="13555" width="16.375" style="131" customWidth="1"/>
    <col min="13556" max="13556" width="14.125" style="131" customWidth="1"/>
    <col min="13557" max="13557" width="5.375" style="131" customWidth="1"/>
    <col min="13558" max="13558" width="44.875" style="131" customWidth="1"/>
    <col min="13559" max="13559" width="7.25" style="131" customWidth="1"/>
    <col min="13560" max="13560" width="6.375" style="131" customWidth="1"/>
    <col min="13561" max="13561" width="11.875" style="131" customWidth="1"/>
    <col min="13562" max="13562" width="14.625" style="131" customWidth="1"/>
    <col min="13563" max="13563" width="14.375" style="131" customWidth="1"/>
    <col min="13564" max="13564" width="12.75" style="131" customWidth="1"/>
    <col min="13565" max="13565" width="13.875" style="131" customWidth="1"/>
    <col min="13566" max="13566" width="14.375" style="131" customWidth="1"/>
    <col min="13567" max="13567" width="12.75" style="131" customWidth="1"/>
    <col min="13568" max="13568" width="13.875" style="131" customWidth="1"/>
    <col min="13569" max="13569" width="14.375" style="131" customWidth="1"/>
    <col min="13570" max="13570" width="12.75" style="131" customWidth="1"/>
    <col min="13571" max="13573" width="7.375" style="131" customWidth="1"/>
    <col min="13574" max="13574" width="10.75" style="131" customWidth="1"/>
    <col min="13575" max="13807" width="9.125" style="131"/>
    <col min="13808" max="13808" width="6.625" style="131" customWidth="1"/>
    <col min="13809" max="13809" width="11.375" style="131" customWidth="1"/>
    <col min="13810" max="13810" width="6.875" style="131" customWidth="1"/>
    <col min="13811" max="13811" width="16.375" style="131" customWidth="1"/>
    <col min="13812" max="13812" width="14.125" style="131" customWidth="1"/>
    <col min="13813" max="13813" width="5.375" style="131" customWidth="1"/>
    <col min="13814" max="13814" width="44.875" style="131" customWidth="1"/>
    <col min="13815" max="13815" width="7.25" style="131" customWidth="1"/>
    <col min="13816" max="13816" width="6.375" style="131" customWidth="1"/>
    <col min="13817" max="13817" width="11.875" style="131" customWidth="1"/>
    <col min="13818" max="13818" width="14.625" style="131" customWidth="1"/>
    <col min="13819" max="13819" width="14.375" style="131" customWidth="1"/>
    <col min="13820" max="13820" width="12.75" style="131" customWidth="1"/>
    <col min="13821" max="13821" width="13.875" style="131" customWidth="1"/>
    <col min="13822" max="13822" width="14.375" style="131" customWidth="1"/>
    <col min="13823" max="13823" width="12.75" style="131" customWidth="1"/>
    <col min="13824" max="13824" width="13.875" style="131" customWidth="1"/>
    <col min="13825" max="13825" width="14.375" style="131" customWidth="1"/>
    <col min="13826" max="13826" width="12.75" style="131" customWidth="1"/>
    <col min="13827" max="13829" width="7.375" style="131" customWidth="1"/>
    <col min="13830" max="13830" width="10.75" style="131" customWidth="1"/>
    <col min="13831" max="14063" width="9.125" style="131"/>
    <col min="14064" max="14064" width="6.625" style="131" customWidth="1"/>
    <col min="14065" max="14065" width="11.375" style="131" customWidth="1"/>
    <col min="14066" max="14066" width="6.875" style="131" customWidth="1"/>
    <col min="14067" max="14067" width="16.375" style="131" customWidth="1"/>
    <col min="14068" max="14068" width="14.125" style="131" customWidth="1"/>
    <col min="14069" max="14069" width="5.375" style="131" customWidth="1"/>
    <col min="14070" max="14070" width="44.875" style="131" customWidth="1"/>
    <col min="14071" max="14071" width="7.25" style="131" customWidth="1"/>
    <col min="14072" max="14072" width="6.375" style="131" customWidth="1"/>
    <col min="14073" max="14073" width="11.875" style="131" customWidth="1"/>
    <col min="14074" max="14074" width="14.625" style="131" customWidth="1"/>
    <col min="14075" max="14075" width="14.375" style="131" customWidth="1"/>
    <col min="14076" max="14076" width="12.75" style="131" customWidth="1"/>
    <col min="14077" max="14077" width="13.875" style="131" customWidth="1"/>
    <col min="14078" max="14078" width="14.375" style="131" customWidth="1"/>
    <col min="14079" max="14079" width="12.75" style="131" customWidth="1"/>
    <col min="14080" max="14080" width="13.875" style="131" customWidth="1"/>
    <col min="14081" max="14081" width="14.375" style="131" customWidth="1"/>
    <col min="14082" max="14082" width="12.75" style="131" customWidth="1"/>
    <col min="14083" max="14085" width="7.375" style="131" customWidth="1"/>
    <col min="14086" max="14086" width="10.75" style="131" customWidth="1"/>
    <col min="14087" max="14319" width="9.125" style="131"/>
    <col min="14320" max="14320" width="6.625" style="131" customWidth="1"/>
    <col min="14321" max="14321" width="11.375" style="131" customWidth="1"/>
    <col min="14322" max="14322" width="6.875" style="131" customWidth="1"/>
    <col min="14323" max="14323" width="16.375" style="131" customWidth="1"/>
    <col min="14324" max="14324" width="14.125" style="131" customWidth="1"/>
    <col min="14325" max="14325" width="5.375" style="131" customWidth="1"/>
    <col min="14326" max="14326" width="44.875" style="131" customWidth="1"/>
    <col min="14327" max="14327" width="7.25" style="131" customWidth="1"/>
    <col min="14328" max="14328" width="6.375" style="131" customWidth="1"/>
    <col min="14329" max="14329" width="11.875" style="131" customWidth="1"/>
    <col min="14330" max="14330" width="14.625" style="131" customWidth="1"/>
    <col min="14331" max="14331" width="14.375" style="131" customWidth="1"/>
    <col min="14332" max="14332" width="12.75" style="131" customWidth="1"/>
    <col min="14333" max="14333" width="13.875" style="131" customWidth="1"/>
    <col min="14334" max="14334" width="14.375" style="131" customWidth="1"/>
    <col min="14335" max="14335" width="12.75" style="131" customWidth="1"/>
    <col min="14336" max="14336" width="13.875" style="131" customWidth="1"/>
    <col min="14337" max="14337" width="14.375" style="131" customWidth="1"/>
    <col min="14338" max="14338" width="12.75" style="131" customWidth="1"/>
    <col min="14339" max="14341" width="7.375" style="131" customWidth="1"/>
    <col min="14342" max="14342" width="10.75" style="131" customWidth="1"/>
    <col min="14343" max="14575" width="9.125" style="131"/>
    <col min="14576" max="14576" width="6.625" style="131" customWidth="1"/>
    <col min="14577" max="14577" width="11.375" style="131" customWidth="1"/>
    <col min="14578" max="14578" width="6.875" style="131" customWidth="1"/>
    <col min="14579" max="14579" width="16.375" style="131" customWidth="1"/>
    <col min="14580" max="14580" width="14.125" style="131" customWidth="1"/>
    <col min="14581" max="14581" width="5.375" style="131" customWidth="1"/>
    <col min="14582" max="14582" width="44.875" style="131" customWidth="1"/>
    <col min="14583" max="14583" width="7.25" style="131" customWidth="1"/>
    <col min="14584" max="14584" width="6.375" style="131" customWidth="1"/>
    <col min="14585" max="14585" width="11.875" style="131" customWidth="1"/>
    <col min="14586" max="14586" width="14.625" style="131" customWidth="1"/>
    <col min="14587" max="14587" width="14.375" style="131" customWidth="1"/>
    <col min="14588" max="14588" width="12.75" style="131" customWidth="1"/>
    <col min="14589" max="14589" width="13.875" style="131" customWidth="1"/>
    <col min="14590" max="14590" width="14.375" style="131" customWidth="1"/>
    <col min="14591" max="14591" width="12.75" style="131" customWidth="1"/>
    <col min="14592" max="14592" width="13.875" style="131" customWidth="1"/>
    <col min="14593" max="14593" width="14.375" style="131" customWidth="1"/>
    <col min="14594" max="14594" width="12.75" style="131" customWidth="1"/>
    <col min="14595" max="14597" width="7.375" style="131" customWidth="1"/>
    <col min="14598" max="14598" width="10.75" style="131" customWidth="1"/>
    <col min="14599" max="14831" width="9.125" style="131"/>
    <col min="14832" max="14832" width="6.625" style="131" customWidth="1"/>
    <col min="14833" max="14833" width="11.375" style="131" customWidth="1"/>
    <col min="14834" max="14834" width="6.875" style="131" customWidth="1"/>
    <col min="14835" max="14835" width="16.375" style="131" customWidth="1"/>
    <col min="14836" max="14836" width="14.125" style="131" customWidth="1"/>
    <col min="14837" max="14837" width="5.375" style="131" customWidth="1"/>
    <col min="14838" max="14838" width="44.875" style="131" customWidth="1"/>
    <col min="14839" max="14839" width="7.25" style="131" customWidth="1"/>
    <col min="14840" max="14840" width="6.375" style="131" customWidth="1"/>
    <col min="14841" max="14841" width="11.875" style="131" customWidth="1"/>
    <col min="14842" max="14842" width="14.625" style="131" customWidth="1"/>
    <col min="14843" max="14843" width="14.375" style="131" customWidth="1"/>
    <col min="14844" max="14844" width="12.75" style="131" customWidth="1"/>
    <col min="14845" max="14845" width="13.875" style="131" customWidth="1"/>
    <col min="14846" max="14846" width="14.375" style="131" customWidth="1"/>
    <col min="14847" max="14847" width="12.75" style="131" customWidth="1"/>
    <col min="14848" max="14848" width="13.875" style="131" customWidth="1"/>
    <col min="14849" max="14849" width="14.375" style="131" customWidth="1"/>
    <col min="14850" max="14850" width="12.75" style="131" customWidth="1"/>
    <col min="14851" max="14853" width="7.375" style="131" customWidth="1"/>
    <col min="14854" max="14854" width="10.75" style="131" customWidth="1"/>
    <col min="14855" max="15087" width="9.125" style="131"/>
    <col min="15088" max="15088" width="6.625" style="131" customWidth="1"/>
    <col min="15089" max="15089" width="11.375" style="131" customWidth="1"/>
    <col min="15090" max="15090" width="6.875" style="131" customWidth="1"/>
    <col min="15091" max="15091" width="16.375" style="131" customWidth="1"/>
    <col min="15092" max="15092" width="14.125" style="131" customWidth="1"/>
    <col min="15093" max="15093" width="5.375" style="131" customWidth="1"/>
    <col min="15094" max="15094" width="44.875" style="131" customWidth="1"/>
    <col min="15095" max="15095" width="7.25" style="131" customWidth="1"/>
    <col min="15096" max="15096" width="6.375" style="131" customWidth="1"/>
    <col min="15097" max="15097" width="11.875" style="131" customWidth="1"/>
    <col min="15098" max="15098" width="14.625" style="131" customWidth="1"/>
    <col min="15099" max="15099" width="14.375" style="131" customWidth="1"/>
    <col min="15100" max="15100" width="12.75" style="131" customWidth="1"/>
    <col min="15101" max="15101" width="13.875" style="131" customWidth="1"/>
    <col min="15102" max="15102" width="14.375" style="131" customWidth="1"/>
    <col min="15103" max="15103" width="12.75" style="131" customWidth="1"/>
    <col min="15104" max="15104" width="13.875" style="131" customWidth="1"/>
    <col min="15105" max="15105" width="14.375" style="131" customWidth="1"/>
    <col min="15106" max="15106" width="12.75" style="131" customWidth="1"/>
    <col min="15107" max="15109" width="7.375" style="131" customWidth="1"/>
    <col min="15110" max="15110" width="10.75" style="131" customWidth="1"/>
    <col min="15111" max="15343" width="9.125" style="131"/>
    <col min="15344" max="15344" width="6.625" style="131" customWidth="1"/>
    <col min="15345" max="15345" width="11.375" style="131" customWidth="1"/>
    <col min="15346" max="15346" width="6.875" style="131" customWidth="1"/>
    <col min="15347" max="15347" width="16.375" style="131" customWidth="1"/>
    <col min="15348" max="15348" width="14.125" style="131" customWidth="1"/>
    <col min="15349" max="15349" width="5.375" style="131" customWidth="1"/>
    <col min="15350" max="15350" width="44.875" style="131" customWidth="1"/>
    <col min="15351" max="15351" width="7.25" style="131" customWidth="1"/>
    <col min="15352" max="15352" width="6.375" style="131" customWidth="1"/>
    <col min="15353" max="15353" width="11.875" style="131" customWidth="1"/>
    <col min="15354" max="15354" width="14.625" style="131" customWidth="1"/>
    <col min="15355" max="15355" width="14.375" style="131" customWidth="1"/>
    <col min="15356" max="15356" width="12.75" style="131" customWidth="1"/>
    <col min="15357" max="15357" width="13.875" style="131" customWidth="1"/>
    <col min="15358" max="15358" width="14.375" style="131" customWidth="1"/>
    <col min="15359" max="15359" width="12.75" style="131" customWidth="1"/>
    <col min="15360" max="15360" width="13.875" style="131" customWidth="1"/>
    <col min="15361" max="15361" width="14.375" style="131" customWidth="1"/>
    <col min="15362" max="15362" width="12.75" style="131" customWidth="1"/>
    <col min="15363" max="15365" width="7.375" style="131" customWidth="1"/>
    <col min="15366" max="15366" width="10.75" style="131" customWidth="1"/>
    <col min="15367" max="15599" width="9.125" style="131"/>
    <col min="15600" max="15600" width="6.625" style="131" customWidth="1"/>
    <col min="15601" max="15601" width="11.375" style="131" customWidth="1"/>
    <col min="15602" max="15602" width="6.875" style="131" customWidth="1"/>
    <col min="15603" max="15603" width="16.375" style="131" customWidth="1"/>
    <col min="15604" max="15604" width="14.125" style="131" customWidth="1"/>
    <col min="15605" max="15605" width="5.375" style="131" customWidth="1"/>
    <col min="15606" max="15606" width="44.875" style="131" customWidth="1"/>
    <col min="15607" max="15607" width="7.25" style="131" customWidth="1"/>
    <col min="15608" max="15608" width="6.375" style="131" customWidth="1"/>
    <col min="15609" max="15609" width="11.875" style="131" customWidth="1"/>
    <col min="15610" max="15610" width="14.625" style="131" customWidth="1"/>
    <col min="15611" max="15611" width="14.375" style="131" customWidth="1"/>
    <col min="15612" max="15612" width="12.75" style="131" customWidth="1"/>
    <col min="15613" max="15613" width="13.875" style="131" customWidth="1"/>
    <col min="15614" max="15614" width="14.375" style="131" customWidth="1"/>
    <col min="15615" max="15615" width="12.75" style="131" customWidth="1"/>
    <col min="15616" max="15616" width="13.875" style="131" customWidth="1"/>
    <col min="15617" max="15617" width="14.375" style="131" customWidth="1"/>
    <col min="15618" max="15618" width="12.75" style="131" customWidth="1"/>
    <col min="15619" max="15621" width="7.375" style="131" customWidth="1"/>
    <col min="15622" max="15622" width="10.75" style="131" customWidth="1"/>
    <col min="15623" max="15855" width="9.125" style="131"/>
    <col min="15856" max="15856" width="6.625" style="131" customWidth="1"/>
    <col min="15857" max="15857" width="11.375" style="131" customWidth="1"/>
    <col min="15858" max="15858" width="6.875" style="131" customWidth="1"/>
    <col min="15859" max="15859" width="16.375" style="131" customWidth="1"/>
    <col min="15860" max="15860" width="14.125" style="131" customWidth="1"/>
    <col min="15861" max="15861" width="5.375" style="131" customWidth="1"/>
    <col min="15862" max="15862" width="44.875" style="131" customWidth="1"/>
    <col min="15863" max="15863" width="7.25" style="131" customWidth="1"/>
    <col min="15864" max="15864" width="6.375" style="131" customWidth="1"/>
    <col min="15865" max="15865" width="11.875" style="131" customWidth="1"/>
    <col min="15866" max="15866" width="14.625" style="131" customWidth="1"/>
    <col min="15867" max="15867" width="14.375" style="131" customWidth="1"/>
    <col min="15868" max="15868" width="12.75" style="131" customWidth="1"/>
    <col min="15869" max="15869" width="13.875" style="131" customWidth="1"/>
    <col min="15870" max="15870" width="14.375" style="131" customWidth="1"/>
    <col min="15871" max="15871" width="12.75" style="131" customWidth="1"/>
    <col min="15872" max="15872" width="13.875" style="131" customWidth="1"/>
    <col min="15873" max="15873" width="14.375" style="131" customWidth="1"/>
    <col min="15874" max="15874" width="12.75" style="131" customWidth="1"/>
    <col min="15875" max="15877" width="7.375" style="131" customWidth="1"/>
    <col min="15878" max="15878" width="10.75" style="131" customWidth="1"/>
    <col min="15879" max="16111" width="9.125" style="131"/>
    <col min="16112" max="16112" width="6.625" style="131" customWidth="1"/>
    <col min="16113" max="16113" width="11.375" style="131" customWidth="1"/>
    <col min="16114" max="16114" width="6.875" style="131" customWidth="1"/>
    <col min="16115" max="16115" width="16.375" style="131" customWidth="1"/>
    <col min="16116" max="16116" width="14.125" style="131" customWidth="1"/>
    <col min="16117" max="16117" width="5.375" style="131" customWidth="1"/>
    <col min="16118" max="16118" width="44.875" style="131" customWidth="1"/>
    <col min="16119" max="16119" width="7.25" style="131" customWidth="1"/>
    <col min="16120" max="16120" width="6.375" style="131" customWidth="1"/>
    <col min="16121" max="16121" width="11.875" style="131" customWidth="1"/>
    <col min="16122" max="16122" width="14.625" style="131" customWidth="1"/>
    <col min="16123" max="16123" width="14.375" style="131" customWidth="1"/>
    <col min="16124" max="16124" width="12.75" style="131" customWidth="1"/>
    <col min="16125" max="16125" width="13.875" style="131" customWidth="1"/>
    <col min="16126" max="16126" width="14.375" style="131" customWidth="1"/>
    <col min="16127" max="16127" width="12.75" style="131" customWidth="1"/>
    <col min="16128" max="16128" width="13.875" style="131" customWidth="1"/>
    <col min="16129" max="16129" width="14.375" style="131" customWidth="1"/>
    <col min="16130" max="16130" width="12.75" style="131" customWidth="1"/>
    <col min="16131" max="16133" width="7.375" style="131" customWidth="1"/>
    <col min="16134" max="16134" width="10.75" style="131" customWidth="1"/>
    <col min="16135" max="16384" width="9.125" style="131"/>
  </cols>
  <sheetData>
    <row r="1" spans="1:19" x14ac:dyDescent="0.35">
      <c r="A1" s="343" t="s">
        <v>600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127" t="s">
        <v>601</v>
      </c>
      <c r="N1" s="128"/>
      <c r="O1" s="128"/>
      <c r="P1" s="128"/>
    </row>
    <row r="2" spans="1:19" ht="24" customHeight="1" x14ac:dyDescent="0.35">
      <c r="A2" s="344" t="s">
        <v>2364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132"/>
      <c r="N2" s="133"/>
      <c r="O2" s="133"/>
      <c r="P2" s="133"/>
    </row>
    <row r="3" spans="1:19" s="134" customFormat="1" ht="36.75" customHeight="1" x14ac:dyDescent="0.2">
      <c r="A3" s="335" t="s">
        <v>65</v>
      </c>
      <c r="B3" s="335" t="s">
        <v>163</v>
      </c>
      <c r="C3" s="335" t="s">
        <v>164</v>
      </c>
      <c r="D3" s="335" t="s">
        <v>165</v>
      </c>
      <c r="E3" s="335" t="s">
        <v>77</v>
      </c>
      <c r="F3" s="335" t="s">
        <v>166</v>
      </c>
      <c r="G3" s="335" t="s">
        <v>167</v>
      </c>
      <c r="H3" s="337" t="s">
        <v>168</v>
      </c>
      <c r="I3" s="335" t="s">
        <v>169</v>
      </c>
      <c r="J3" s="332" t="s">
        <v>170</v>
      </c>
      <c r="K3" s="333" t="s">
        <v>171</v>
      </c>
      <c r="L3" s="323" t="s">
        <v>596</v>
      </c>
      <c r="M3" s="323" t="s">
        <v>10</v>
      </c>
      <c r="N3" s="320" t="s">
        <v>172</v>
      </c>
      <c r="O3" s="321"/>
      <c r="P3" s="322"/>
      <c r="Q3" s="325" t="s">
        <v>11</v>
      </c>
      <c r="R3" s="348" t="s">
        <v>599</v>
      </c>
      <c r="S3" s="342"/>
    </row>
    <row r="4" spans="1:19" s="134" customFormat="1" ht="63" x14ac:dyDescent="0.2">
      <c r="A4" s="336"/>
      <c r="B4" s="336"/>
      <c r="C4" s="336"/>
      <c r="D4" s="336"/>
      <c r="E4" s="336"/>
      <c r="F4" s="336"/>
      <c r="G4" s="336"/>
      <c r="H4" s="338"/>
      <c r="I4" s="336"/>
      <c r="J4" s="332"/>
      <c r="K4" s="334"/>
      <c r="L4" s="324"/>
      <c r="M4" s="324"/>
      <c r="N4" s="135" t="s">
        <v>173</v>
      </c>
      <c r="O4" s="135" t="s">
        <v>174</v>
      </c>
      <c r="P4" s="135" t="s">
        <v>67</v>
      </c>
      <c r="Q4" s="325"/>
      <c r="R4" s="348"/>
      <c r="S4" s="342"/>
    </row>
    <row r="5" spans="1:19" x14ac:dyDescent="0.35">
      <c r="A5" s="136">
        <v>1</v>
      </c>
      <c r="B5" s="137" t="s">
        <v>59</v>
      </c>
      <c r="C5" s="137" t="s">
        <v>175</v>
      </c>
      <c r="D5" s="137" t="s">
        <v>1423</v>
      </c>
      <c r="E5" s="137" t="s">
        <v>176</v>
      </c>
      <c r="F5" s="137" t="s">
        <v>177</v>
      </c>
      <c r="G5" s="137" t="s">
        <v>178</v>
      </c>
      <c r="H5" s="138"/>
      <c r="I5" s="136"/>
      <c r="J5" s="139"/>
      <c r="K5" s="140"/>
      <c r="L5" s="141"/>
      <c r="M5" s="141"/>
      <c r="N5" s="137"/>
      <c r="O5" s="137"/>
      <c r="P5" s="137"/>
    </row>
    <row r="6" spans="1:19" x14ac:dyDescent="0.35">
      <c r="A6" s="136">
        <v>2</v>
      </c>
      <c r="B6" s="137" t="s">
        <v>59</v>
      </c>
      <c r="C6" s="137" t="s">
        <v>179</v>
      </c>
      <c r="D6" s="137" t="s">
        <v>1423</v>
      </c>
      <c r="E6" s="137" t="s">
        <v>176</v>
      </c>
      <c r="F6" s="137" t="s">
        <v>180</v>
      </c>
      <c r="G6" s="137" t="s">
        <v>181</v>
      </c>
      <c r="H6" s="138">
        <v>9017</v>
      </c>
      <c r="I6" s="136">
        <v>5</v>
      </c>
      <c r="J6" s="139">
        <f>บึงกาฬ!F10</f>
        <v>727555.38</v>
      </c>
      <c r="K6" s="140">
        <f>บึงกาฬ!AG10</f>
        <v>647671.47</v>
      </c>
      <c r="L6" s="141">
        <f>บึงกาฬ!AH10</f>
        <v>245632.27000000002</v>
      </c>
      <c r="M6" s="141">
        <f>บึงกาฬ!AI10</f>
        <v>407109.22</v>
      </c>
      <c r="N6" s="137"/>
      <c r="O6" s="137"/>
      <c r="P6" s="137"/>
      <c r="Q6" s="129">
        <f>L6-M6</f>
        <v>-161476.94999999995</v>
      </c>
      <c r="R6" s="130">
        <f>L6/H6</f>
        <v>27.241019185982037</v>
      </c>
    </row>
    <row r="7" spans="1:19" x14ac:dyDescent="0.35">
      <c r="A7" s="136">
        <v>3</v>
      </c>
      <c r="B7" s="137" t="s">
        <v>59</v>
      </c>
      <c r="C7" s="137" t="s">
        <v>182</v>
      </c>
      <c r="D7" s="137" t="s">
        <v>1423</v>
      </c>
      <c r="E7" s="137" t="s">
        <v>176</v>
      </c>
      <c r="F7" s="137" t="s">
        <v>180</v>
      </c>
      <c r="G7" s="137" t="s">
        <v>183</v>
      </c>
      <c r="H7" s="138">
        <v>4386</v>
      </c>
      <c r="I7" s="136">
        <v>3</v>
      </c>
      <c r="J7" s="139">
        <f>บึงกาฬ!F11</f>
        <v>141230.37</v>
      </c>
      <c r="K7" s="140">
        <f>บึงกาฬ!AG11</f>
        <v>193041.05999999997</v>
      </c>
      <c r="L7" s="141">
        <f>บึงกาฬ!AH11</f>
        <v>71426.459999999992</v>
      </c>
      <c r="M7" s="141">
        <f>บึงกาฬ!AI11</f>
        <v>212011.58</v>
      </c>
      <c r="N7" s="137"/>
      <c r="O7" s="137"/>
      <c r="P7" s="137"/>
      <c r="Q7" s="129">
        <f t="shared" ref="Q7:Q70" si="0">L7-M7</f>
        <v>-140585.12</v>
      </c>
      <c r="R7" s="130">
        <f t="shared" ref="R7:R70" si="1">L7/H7</f>
        <v>16.285102599179204</v>
      </c>
    </row>
    <row r="8" spans="1:19" x14ac:dyDescent="0.35">
      <c r="A8" s="136">
        <v>4</v>
      </c>
      <c r="B8" s="137" t="s">
        <v>59</v>
      </c>
      <c r="C8" s="137" t="s">
        <v>184</v>
      </c>
      <c r="D8" s="137" t="s">
        <v>1423</v>
      </c>
      <c r="E8" s="137" t="s">
        <v>176</v>
      </c>
      <c r="F8" s="137" t="s">
        <v>180</v>
      </c>
      <c r="G8" s="137" t="s">
        <v>185</v>
      </c>
      <c r="H8" s="138">
        <v>3088</v>
      </c>
      <c r="I8" s="136">
        <v>3</v>
      </c>
      <c r="J8" s="139">
        <f>บึงกาฬ!F12</f>
        <v>1286362.3799999999</v>
      </c>
      <c r="K8" s="140">
        <f>บึงกาฬ!AG12</f>
        <v>1193970.95</v>
      </c>
      <c r="L8" s="141">
        <f>บึงกาฬ!AH12</f>
        <v>75947.540000000008</v>
      </c>
      <c r="M8" s="141">
        <f>บึงกาฬ!AI12</f>
        <v>359944.74</v>
      </c>
      <c r="N8" s="137"/>
      <c r="O8" s="137"/>
      <c r="P8" s="137"/>
      <c r="Q8" s="129">
        <f t="shared" si="0"/>
        <v>-283997.19999999995</v>
      </c>
      <c r="R8" s="130">
        <f t="shared" si="1"/>
        <v>24.594410621761661</v>
      </c>
    </row>
    <row r="9" spans="1:19" x14ac:dyDescent="0.35">
      <c r="A9" s="136">
        <v>5</v>
      </c>
      <c r="B9" s="137" t="s">
        <v>59</v>
      </c>
      <c r="C9" s="137" t="s">
        <v>186</v>
      </c>
      <c r="D9" s="137" t="s">
        <v>1423</v>
      </c>
      <c r="E9" s="137" t="s">
        <v>176</v>
      </c>
      <c r="F9" s="137" t="s">
        <v>180</v>
      </c>
      <c r="G9" s="137" t="s">
        <v>187</v>
      </c>
      <c r="H9" s="138">
        <v>2345</v>
      </c>
      <c r="I9" s="136">
        <v>2</v>
      </c>
      <c r="J9" s="139">
        <f>บึงกาฬ!F13</f>
        <v>732956.54</v>
      </c>
      <c r="K9" s="140">
        <f>บึงกาฬ!AG13</f>
        <v>463290.96</v>
      </c>
      <c r="L9" s="141">
        <f>บึงกาฬ!AH13</f>
        <v>92115.7</v>
      </c>
      <c r="M9" s="141">
        <f>บึงกาฬ!AI13</f>
        <v>294571.77</v>
      </c>
      <c r="N9" s="137"/>
      <c r="O9" s="137"/>
      <c r="P9" s="137"/>
      <c r="Q9" s="129">
        <f t="shared" si="0"/>
        <v>-202456.07</v>
      </c>
      <c r="R9" s="130">
        <f t="shared" si="1"/>
        <v>39.281748400852877</v>
      </c>
    </row>
    <row r="10" spans="1:19" x14ac:dyDescent="0.35">
      <c r="A10" s="136">
        <v>6</v>
      </c>
      <c r="B10" s="137" t="s">
        <v>59</v>
      </c>
      <c r="C10" s="137" t="s">
        <v>188</v>
      </c>
      <c r="D10" s="137" t="s">
        <v>1423</v>
      </c>
      <c r="E10" s="137" t="s">
        <v>176</v>
      </c>
      <c r="F10" s="137" t="s">
        <v>180</v>
      </c>
      <c r="G10" s="137" t="s">
        <v>189</v>
      </c>
      <c r="H10" s="138">
        <v>6935</v>
      </c>
      <c r="I10" s="136">
        <v>5</v>
      </c>
      <c r="J10" s="139">
        <f>บึงกาฬ!F14</f>
        <v>487745.39</v>
      </c>
      <c r="K10" s="140">
        <f>บึงกาฬ!AG14</f>
        <v>-288310.26</v>
      </c>
      <c r="L10" s="141">
        <f>บึงกาฬ!AH14</f>
        <v>113724</v>
      </c>
      <c r="M10" s="141">
        <f>บึงกาฬ!AI14</f>
        <v>218017.6</v>
      </c>
      <c r="N10" s="137"/>
      <c r="O10" s="137"/>
      <c r="P10" s="137"/>
      <c r="Q10" s="129">
        <f t="shared" si="0"/>
        <v>-104293.6</v>
      </c>
      <c r="R10" s="130">
        <f t="shared" si="1"/>
        <v>16.398558038932947</v>
      </c>
    </row>
    <row r="11" spans="1:19" x14ac:dyDescent="0.35">
      <c r="A11" s="136">
        <v>7</v>
      </c>
      <c r="B11" s="137" t="s">
        <v>59</v>
      </c>
      <c r="C11" s="137" t="s">
        <v>190</v>
      </c>
      <c r="D11" s="137" t="s">
        <v>1423</v>
      </c>
      <c r="E11" s="137" t="s">
        <v>176</v>
      </c>
      <c r="F11" s="137" t="s">
        <v>180</v>
      </c>
      <c r="G11" s="137" t="s">
        <v>191</v>
      </c>
      <c r="H11" s="138">
        <v>5524</v>
      </c>
      <c r="I11" s="136">
        <v>4</v>
      </c>
      <c r="J11" s="139">
        <f>บึงกาฬ!F15</f>
        <v>179275.93</v>
      </c>
      <c r="K11" s="140">
        <f>บึงกาฬ!AG15</f>
        <v>171716.74000000002</v>
      </c>
      <c r="L11" s="141">
        <f>บึงกาฬ!AH15</f>
        <v>139692.25</v>
      </c>
      <c r="M11" s="141">
        <f>บึงกาฬ!AI15</f>
        <v>236650.41</v>
      </c>
      <c r="N11" s="137"/>
      <c r="O11" s="137"/>
      <c r="P11" s="137"/>
      <c r="Q11" s="129">
        <f t="shared" si="0"/>
        <v>-96958.16</v>
      </c>
      <c r="R11" s="130">
        <f t="shared" si="1"/>
        <v>25.288242215785662</v>
      </c>
    </row>
    <row r="12" spans="1:19" x14ac:dyDescent="0.35">
      <c r="A12" s="136">
        <v>8</v>
      </c>
      <c r="B12" s="137" t="s">
        <v>59</v>
      </c>
      <c r="C12" s="137" t="s">
        <v>192</v>
      </c>
      <c r="D12" s="137" t="s">
        <v>1423</v>
      </c>
      <c r="E12" s="137" t="s">
        <v>176</v>
      </c>
      <c r="F12" s="137" t="s">
        <v>180</v>
      </c>
      <c r="G12" s="137" t="s">
        <v>193</v>
      </c>
      <c r="H12" s="138">
        <v>5657</v>
      </c>
      <c r="I12" s="136">
        <v>4</v>
      </c>
      <c r="J12" s="139">
        <f>บึงกาฬ!F16</f>
        <v>240795.65</v>
      </c>
      <c r="K12" s="140">
        <f>บึงกาฬ!AG16</f>
        <v>431979.75</v>
      </c>
      <c r="L12" s="141">
        <f>บึงกาฬ!AH16</f>
        <v>131328.78999999998</v>
      </c>
      <c r="M12" s="141">
        <f>บึงกาฬ!AI16</f>
        <v>186471.3</v>
      </c>
      <c r="N12" s="137"/>
      <c r="O12" s="137"/>
      <c r="P12" s="137"/>
      <c r="Q12" s="129">
        <f t="shared" si="0"/>
        <v>-55142.510000000009</v>
      </c>
      <c r="R12" s="130">
        <f t="shared" si="1"/>
        <v>23.215271345235987</v>
      </c>
    </row>
    <row r="13" spans="1:19" x14ac:dyDescent="0.35">
      <c r="A13" s="136">
        <v>9</v>
      </c>
      <c r="B13" s="137" t="s">
        <v>59</v>
      </c>
      <c r="C13" s="137" t="s">
        <v>194</v>
      </c>
      <c r="D13" s="137" t="s">
        <v>1423</v>
      </c>
      <c r="E13" s="137" t="s">
        <v>176</v>
      </c>
      <c r="F13" s="137" t="s">
        <v>180</v>
      </c>
      <c r="G13" s="137" t="s">
        <v>195</v>
      </c>
      <c r="H13" s="138">
        <v>4057</v>
      </c>
      <c r="I13" s="136">
        <v>3</v>
      </c>
      <c r="J13" s="139">
        <f>บึงกาฬ!F17</f>
        <v>55821.81</v>
      </c>
      <c r="K13" s="140">
        <f>บึงกาฬ!AG17</f>
        <v>67205.53</v>
      </c>
      <c r="L13" s="141">
        <f>บึงกาฬ!AH17</f>
        <v>95480</v>
      </c>
      <c r="M13" s="141">
        <f>บึงกาฬ!AI17</f>
        <v>215218.63999999998</v>
      </c>
      <c r="N13" s="137"/>
      <c r="O13" s="137"/>
      <c r="P13" s="137"/>
      <c r="Q13" s="129">
        <f t="shared" si="0"/>
        <v>-119738.63999999998</v>
      </c>
      <c r="R13" s="130">
        <f t="shared" si="1"/>
        <v>23.534631501109192</v>
      </c>
    </row>
    <row r="14" spans="1:19" x14ac:dyDescent="0.35">
      <c r="A14" s="136">
        <v>10</v>
      </c>
      <c r="B14" s="137" t="s">
        <v>59</v>
      </c>
      <c r="C14" s="137" t="s">
        <v>196</v>
      </c>
      <c r="D14" s="137" t="s">
        <v>1423</v>
      </c>
      <c r="E14" s="137" t="s">
        <v>176</v>
      </c>
      <c r="F14" s="137" t="s">
        <v>180</v>
      </c>
      <c r="G14" s="137" t="s">
        <v>197</v>
      </c>
      <c r="H14" s="138">
        <v>2737</v>
      </c>
      <c r="I14" s="136">
        <v>2</v>
      </c>
      <c r="J14" s="139">
        <f>บึงกาฬ!F18</f>
        <v>414782.98</v>
      </c>
      <c r="K14" s="140">
        <f>บึงกาฬ!AG18</f>
        <v>215752.31</v>
      </c>
      <c r="L14" s="141">
        <f>บึงกาฬ!AH18</f>
        <v>73088.759999999995</v>
      </c>
      <c r="M14" s="141">
        <f>บึงกาฬ!AI18</f>
        <v>179629.22</v>
      </c>
      <c r="N14" s="137"/>
      <c r="O14" s="137"/>
      <c r="P14" s="137"/>
      <c r="Q14" s="129">
        <f t="shared" si="0"/>
        <v>-106540.46</v>
      </c>
      <c r="R14" s="130">
        <f t="shared" si="1"/>
        <v>26.703967848008766</v>
      </c>
    </row>
    <row r="15" spans="1:19" x14ac:dyDescent="0.35">
      <c r="A15" s="136">
        <v>11</v>
      </c>
      <c r="B15" s="137" t="s">
        <v>59</v>
      </c>
      <c r="C15" s="137" t="s">
        <v>198</v>
      </c>
      <c r="D15" s="137" t="s">
        <v>1423</v>
      </c>
      <c r="E15" s="137" t="s">
        <v>176</v>
      </c>
      <c r="F15" s="137" t="s">
        <v>180</v>
      </c>
      <c r="G15" s="137" t="s">
        <v>199</v>
      </c>
      <c r="H15" s="138">
        <v>4167</v>
      </c>
      <c r="I15" s="136">
        <v>3</v>
      </c>
      <c r="J15" s="139">
        <f>บึงกาฬ!F19</f>
        <v>0</v>
      </c>
      <c r="K15" s="140">
        <f>บึงกาฬ!AG19</f>
        <v>0</v>
      </c>
      <c r="L15" s="141">
        <f>บึงกาฬ!AH19</f>
        <v>0</v>
      </c>
      <c r="M15" s="141">
        <f>บึงกาฬ!AI19</f>
        <v>0</v>
      </c>
      <c r="N15" s="137"/>
      <c r="O15" s="137"/>
      <c r="P15" s="137"/>
      <c r="Q15" s="129">
        <f t="shared" si="0"/>
        <v>0</v>
      </c>
      <c r="R15" s="130">
        <f t="shared" si="1"/>
        <v>0</v>
      </c>
    </row>
    <row r="16" spans="1:19" x14ac:dyDescent="0.35">
      <c r="A16" s="136">
        <v>12</v>
      </c>
      <c r="B16" s="137" t="s">
        <v>59</v>
      </c>
      <c r="C16" s="137" t="s">
        <v>200</v>
      </c>
      <c r="D16" s="137" t="s">
        <v>1423</v>
      </c>
      <c r="E16" s="137" t="s">
        <v>176</v>
      </c>
      <c r="F16" s="137" t="s">
        <v>180</v>
      </c>
      <c r="G16" s="137" t="s">
        <v>201</v>
      </c>
      <c r="H16" s="138">
        <v>7036</v>
      </c>
      <c r="I16" s="136">
        <v>5</v>
      </c>
      <c r="J16" s="139">
        <f>บึงกาฬ!F20</f>
        <v>403867.51</v>
      </c>
      <c r="K16" s="140">
        <f>บึงกาฬ!AG20</f>
        <v>260015.10000000003</v>
      </c>
      <c r="L16" s="141">
        <f>บึงกาฬ!AH20</f>
        <v>158687.1</v>
      </c>
      <c r="M16" s="141">
        <f>บึงกาฬ!AI20</f>
        <v>343858.31</v>
      </c>
      <c r="N16" s="137"/>
      <c r="O16" s="137"/>
      <c r="P16" s="137"/>
      <c r="Q16" s="129">
        <f t="shared" si="0"/>
        <v>-185171.21</v>
      </c>
      <c r="R16" s="130">
        <f t="shared" si="1"/>
        <v>22.553595793064243</v>
      </c>
    </row>
    <row r="17" spans="1:18" x14ac:dyDescent="0.35">
      <c r="A17" s="136">
        <v>13</v>
      </c>
      <c r="B17" s="137" t="s">
        <v>59</v>
      </c>
      <c r="C17" s="137" t="s">
        <v>202</v>
      </c>
      <c r="D17" s="137" t="s">
        <v>1423</v>
      </c>
      <c r="E17" s="137" t="s">
        <v>176</v>
      </c>
      <c r="F17" s="137" t="s">
        <v>180</v>
      </c>
      <c r="G17" s="137" t="s">
        <v>203</v>
      </c>
      <c r="H17" s="138">
        <v>4248</v>
      </c>
      <c r="I17" s="136">
        <v>3</v>
      </c>
      <c r="J17" s="139">
        <f>บึงกาฬ!F21</f>
        <v>12424.04</v>
      </c>
      <c r="K17" s="140">
        <f>บึงกาฬ!AG21</f>
        <v>339649.00000000006</v>
      </c>
      <c r="L17" s="141">
        <f>บึงกาฬ!AH21</f>
        <v>121540.86</v>
      </c>
      <c r="M17" s="141">
        <f>บึงกาฬ!AI21</f>
        <v>283823.13</v>
      </c>
      <c r="N17" s="137"/>
      <c r="O17" s="137"/>
      <c r="P17" s="137"/>
      <c r="Q17" s="129">
        <f t="shared" si="0"/>
        <v>-162282.27000000002</v>
      </c>
      <c r="R17" s="130">
        <f t="shared" si="1"/>
        <v>28.611313559322035</v>
      </c>
    </row>
    <row r="18" spans="1:18" x14ac:dyDescent="0.35">
      <c r="A18" s="136">
        <v>14</v>
      </c>
      <c r="B18" s="137" t="s">
        <v>59</v>
      </c>
      <c r="C18" s="137" t="s">
        <v>204</v>
      </c>
      <c r="D18" s="137" t="s">
        <v>1423</v>
      </c>
      <c r="E18" s="137" t="s">
        <v>176</v>
      </c>
      <c r="F18" s="137" t="s">
        <v>180</v>
      </c>
      <c r="G18" s="137" t="s">
        <v>205</v>
      </c>
      <c r="H18" s="138">
        <v>4016</v>
      </c>
      <c r="I18" s="136">
        <v>3</v>
      </c>
      <c r="J18" s="139">
        <f>บึงกาฬ!F22</f>
        <v>717640.27</v>
      </c>
      <c r="K18" s="140">
        <f>บึงกาฬ!AG22</f>
        <v>963877.77</v>
      </c>
      <c r="L18" s="141">
        <f>บึงกาฬ!AH22</f>
        <v>61846.14</v>
      </c>
      <c r="M18" s="141">
        <f>บึงกาฬ!AI22</f>
        <v>147752.03999999998</v>
      </c>
      <c r="N18" s="137"/>
      <c r="O18" s="137"/>
      <c r="P18" s="137"/>
      <c r="Q18" s="129">
        <f t="shared" si="0"/>
        <v>-85905.89999999998</v>
      </c>
      <c r="R18" s="130">
        <f t="shared" si="1"/>
        <v>15.399935258964144</v>
      </c>
    </row>
    <row r="19" spans="1:18" x14ac:dyDescent="0.35">
      <c r="A19" s="136">
        <v>15</v>
      </c>
      <c r="B19" s="137" t="s">
        <v>59</v>
      </c>
      <c r="C19" s="137" t="s">
        <v>206</v>
      </c>
      <c r="D19" s="137" t="s">
        <v>1423</v>
      </c>
      <c r="E19" s="137" t="s">
        <v>176</v>
      </c>
      <c r="F19" s="137" t="s">
        <v>180</v>
      </c>
      <c r="G19" s="137" t="s">
        <v>207</v>
      </c>
      <c r="H19" s="138">
        <v>1202</v>
      </c>
      <c r="I19" s="136">
        <v>1</v>
      </c>
      <c r="J19" s="139">
        <f>บึงกาฬ!F23</f>
        <v>550822.17000000004</v>
      </c>
      <c r="K19" s="140">
        <f>บึงกาฬ!AG23</f>
        <v>462146.09</v>
      </c>
      <c r="L19" s="141">
        <f>บึงกาฬ!AH23</f>
        <v>43173.36</v>
      </c>
      <c r="M19" s="141">
        <f>บึงกาฬ!AI23</f>
        <v>229633.73</v>
      </c>
      <c r="N19" s="137"/>
      <c r="O19" s="137"/>
      <c r="P19" s="137"/>
      <c r="Q19" s="129">
        <f t="shared" si="0"/>
        <v>-186460.37</v>
      </c>
      <c r="R19" s="130">
        <f t="shared" si="1"/>
        <v>35.917936772046588</v>
      </c>
    </row>
    <row r="20" spans="1:18" s="148" customFormat="1" x14ac:dyDescent="0.35">
      <c r="A20" s="142">
        <v>1</v>
      </c>
      <c r="B20" s="143" t="s">
        <v>59</v>
      </c>
      <c r="C20" s="143"/>
      <c r="D20" s="143"/>
      <c r="E20" s="143" t="s">
        <v>77</v>
      </c>
      <c r="F20" s="143"/>
      <c r="G20" s="143" t="s">
        <v>208</v>
      </c>
      <c r="H20" s="144">
        <f>SUM(H5:H19)</f>
        <v>64415</v>
      </c>
      <c r="I20" s="142"/>
      <c r="J20" s="145">
        <f>SUM(J5:J19)</f>
        <v>5951280.4199999999</v>
      </c>
      <c r="K20" s="145">
        <f>SUM(K5:K19)</f>
        <v>5122006.47</v>
      </c>
      <c r="L20" s="145">
        <f t="shared" ref="L20" si="2">SUM(L5:L19)</f>
        <v>1423683.2300000002</v>
      </c>
      <c r="M20" s="145">
        <f>SUM(M5:M19)</f>
        <v>3314691.6900000004</v>
      </c>
      <c r="N20" s="143">
        <v>14</v>
      </c>
      <c r="O20" s="143">
        <v>13</v>
      </c>
      <c r="P20" s="143">
        <f>N20-O20</f>
        <v>1</v>
      </c>
      <c r="Q20" s="146">
        <f t="shared" si="0"/>
        <v>-1891008.4600000002</v>
      </c>
      <c r="R20" s="147">
        <f>L20/H20</f>
        <v>22.101734533881864</v>
      </c>
    </row>
    <row r="21" spans="1:18" x14ac:dyDescent="0.35">
      <c r="A21" s="136">
        <v>1</v>
      </c>
      <c r="B21" s="137" t="s">
        <v>59</v>
      </c>
      <c r="C21" s="137" t="s">
        <v>179</v>
      </c>
      <c r="D21" s="137" t="s">
        <v>94</v>
      </c>
      <c r="E21" s="137" t="s">
        <v>209</v>
      </c>
      <c r="F21" s="137" t="s">
        <v>210</v>
      </c>
      <c r="G21" s="137" t="s">
        <v>211</v>
      </c>
      <c r="H21" s="138"/>
      <c r="I21" s="136"/>
      <c r="J21" s="139"/>
      <c r="K21" s="140"/>
      <c r="L21" s="141"/>
      <c r="M21" s="141"/>
      <c r="N21" s="137"/>
      <c r="O21" s="137"/>
      <c r="P21" s="137"/>
    </row>
    <row r="22" spans="1:18" x14ac:dyDescent="0.35">
      <c r="A22" s="136">
        <v>2</v>
      </c>
      <c r="B22" s="137" t="s">
        <v>59</v>
      </c>
      <c r="C22" s="137" t="s">
        <v>182</v>
      </c>
      <c r="D22" s="137" t="s">
        <v>94</v>
      </c>
      <c r="E22" s="137" t="s">
        <v>209</v>
      </c>
      <c r="F22" s="137" t="s">
        <v>180</v>
      </c>
      <c r="G22" s="137" t="s">
        <v>212</v>
      </c>
      <c r="H22" s="138">
        <v>6244</v>
      </c>
      <c r="I22" s="136">
        <v>5</v>
      </c>
      <c r="J22" s="139">
        <f>บึงกาฬ!F24</f>
        <v>192018.55</v>
      </c>
      <c r="K22" s="140">
        <f>บึงกาฬ!AG24</f>
        <v>230725.25999999998</v>
      </c>
      <c r="L22" s="141">
        <f>บึงกาฬ!AH24</f>
        <v>424676.21</v>
      </c>
      <c r="M22" s="141">
        <f>บึงกาฬ!AI24</f>
        <v>373242.88</v>
      </c>
      <c r="N22" s="137"/>
      <c r="O22" s="137"/>
      <c r="P22" s="137"/>
      <c r="Q22" s="129">
        <f t="shared" si="0"/>
        <v>51433.330000000016</v>
      </c>
      <c r="R22" s="130">
        <f t="shared" si="1"/>
        <v>68.013486547085208</v>
      </c>
    </row>
    <row r="23" spans="1:18" x14ac:dyDescent="0.35">
      <c r="A23" s="136">
        <v>3</v>
      </c>
      <c r="B23" s="137" t="s">
        <v>59</v>
      </c>
      <c r="C23" s="137" t="s">
        <v>184</v>
      </c>
      <c r="D23" s="137" t="s">
        <v>94</v>
      </c>
      <c r="E23" s="137" t="s">
        <v>209</v>
      </c>
      <c r="F23" s="137" t="s">
        <v>180</v>
      </c>
      <c r="G23" s="137" t="s">
        <v>213</v>
      </c>
      <c r="H23" s="138">
        <v>4760</v>
      </c>
      <c r="I23" s="136">
        <v>4</v>
      </c>
      <c r="J23" s="139">
        <f>บึงกาฬ!F25</f>
        <v>178621.94</v>
      </c>
      <c r="K23" s="140">
        <f>บึงกาฬ!AG25</f>
        <v>182632.18</v>
      </c>
      <c r="L23" s="141">
        <f>บึงกาฬ!AH25</f>
        <v>351292.14</v>
      </c>
      <c r="M23" s="141">
        <f>บึงกาฬ!AI25</f>
        <v>263364.10000000003</v>
      </c>
      <c r="N23" s="137"/>
      <c r="O23" s="137"/>
      <c r="P23" s="137"/>
      <c r="Q23" s="129">
        <f t="shared" si="0"/>
        <v>87928.039999999979</v>
      </c>
      <c r="R23" s="130">
        <f t="shared" si="1"/>
        <v>73.800869747899156</v>
      </c>
    </row>
    <row r="24" spans="1:18" x14ac:dyDescent="0.35">
      <c r="A24" s="136">
        <v>4</v>
      </c>
      <c r="B24" s="137" t="s">
        <v>59</v>
      </c>
      <c r="C24" s="137" t="s">
        <v>186</v>
      </c>
      <c r="D24" s="137" t="s">
        <v>94</v>
      </c>
      <c r="E24" s="137" t="s">
        <v>209</v>
      </c>
      <c r="F24" s="137" t="s">
        <v>180</v>
      </c>
      <c r="G24" s="137" t="s">
        <v>214</v>
      </c>
      <c r="H24" s="138">
        <v>3665</v>
      </c>
      <c r="I24" s="136">
        <v>3</v>
      </c>
      <c r="J24" s="139">
        <f>บึงกาฬ!F26</f>
        <v>161626.85999999999</v>
      </c>
      <c r="K24" s="140">
        <f>บึงกาฬ!AG26</f>
        <v>147897.40999999997</v>
      </c>
      <c r="L24" s="141">
        <f>บึงกาฬ!AH26</f>
        <v>270018.53000000003</v>
      </c>
      <c r="M24" s="141">
        <f>บึงกาฬ!AI26</f>
        <v>166077.75</v>
      </c>
      <c r="N24" s="137"/>
      <c r="O24" s="137"/>
      <c r="P24" s="137"/>
      <c r="Q24" s="129">
        <f t="shared" si="0"/>
        <v>103940.78000000003</v>
      </c>
      <c r="R24" s="130">
        <f t="shared" si="1"/>
        <v>73.674905866302879</v>
      </c>
    </row>
    <row r="25" spans="1:18" x14ac:dyDescent="0.35">
      <c r="A25" s="136">
        <v>5</v>
      </c>
      <c r="B25" s="137" t="s">
        <v>59</v>
      </c>
      <c r="C25" s="137" t="s">
        <v>188</v>
      </c>
      <c r="D25" s="137" t="s">
        <v>94</v>
      </c>
      <c r="E25" s="137" t="s">
        <v>209</v>
      </c>
      <c r="F25" s="137" t="s">
        <v>180</v>
      </c>
      <c r="G25" s="137" t="s">
        <v>215</v>
      </c>
      <c r="H25" s="138">
        <v>4355</v>
      </c>
      <c r="I25" s="136">
        <v>3</v>
      </c>
      <c r="J25" s="139">
        <f>บึงกาฬ!F27</f>
        <v>460396.26</v>
      </c>
      <c r="K25" s="140">
        <f>บึงกาฬ!AG27</f>
        <v>345198.11</v>
      </c>
      <c r="L25" s="141">
        <f>บึงกาฬ!AH27</f>
        <v>344760.22</v>
      </c>
      <c r="M25" s="141">
        <f>บึงกาฬ!AI27</f>
        <v>337165.56</v>
      </c>
      <c r="N25" s="137"/>
      <c r="O25" s="137"/>
      <c r="P25" s="137"/>
      <c r="Q25" s="129">
        <f t="shared" si="0"/>
        <v>7594.6599999999744</v>
      </c>
      <c r="R25" s="130">
        <f t="shared" si="1"/>
        <v>79.164229621125131</v>
      </c>
    </row>
    <row r="26" spans="1:18" x14ac:dyDescent="0.35">
      <c r="A26" s="136">
        <v>6</v>
      </c>
      <c r="B26" s="137" t="s">
        <v>59</v>
      </c>
      <c r="C26" s="137" t="s">
        <v>190</v>
      </c>
      <c r="D26" s="137" t="s">
        <v>94</v>
      </c>
      <c r="E26" s="137" t="s">
        <v>209</v>
      </c>
      <c r="F26" s="137" t="s">
        <v>180</v>
      </c>
      <c r="G26" s="137" t="s">
        <v>216</v>
      </c>
      <c r="H26" s="138">
        <v>2703</v>
      </c>
      <c r="I26" s="136">
        <v>2</v>
      </c>
      <c r="J26" s="139">
        <f>บึงกาฬ!F28</f>
        <v>73609.56</v>
      </c>
      <c r="K26" s="140">
        <f>บึงกาฬ!AG28</f>
        <v>82769.039999999994</v>
      </c>
      <c r="L26" s="141">
        <f>บึงกาฬ!AH28</f>
        <v>236259.22</v>
      </c>
      <c r="M26" s="141">
        <f>บึงกาฬ!AI28</f>
        <v>245421.83000000002</v>
      </c>
      <c r="N26" s="137"/>
      <c r="O26" s="137"/>
      <c r="P26" s="137"/>
      <c r="Q26" s="129">
        <f t="shared" si="0"/>
        <v>-9162.6100000000151</v>
      </c>
      <c r="R26" s="130">
        <f t="shared" si="1"/>
        <v>87.406296707362188</v>
      </c>
    </row>
    <row r="27" spans="1:18" x14ac:dyDescent="0.35">
      <c r="A27" s="136">
        <v>7</v>
      </c>
      <c r="B27" s="137" t="s">
        <v>59</v>
      </c>
      <c r="C27" s="137" t="s">
        <v>192</v>
      </c>
      <c r="D27" s="137" t="s">
        <v>94</v>
      </c>
      <c r="E27" s="137" t="s">
        <v>209</v>
      </c>
      <c r="F27" s="137" t="s">
        <v>180</v>
      </c>
      <c r="G27" s="137" t="s">
        <v>217</v>
      </c>
      <c r="H27" s="138">
        <v>3283</v>
      </c>
      <c r="I27" s="136">
        <v>3</v>
      </c>
      <c r="J27" s="139">
        <f>บึงกาฬ!F29</f>
        <v>260205.24</v>
      </c>
      <c r="K27" s="140">
        <f>บึงกาฬ!AG29</f>
        <v>-1602540.7</v>
      </c>
      <c r="L27" s="141">
        <f>บึงกาฬ!AH29</f>
        <v>338671.35999999999</v>
      </c>
      <c r="M27" s="141">
        <f>บึงกาฬ!AI29</f>
        <v>192480.69999999998</v>
      </c>
      <c r="N27" s="137"/>
      <c r="O27" s="137"/>
      <c r="P27" s="137"/>
      <c r="Q27" s="129">
        <f t="shared" si="0"/>
        <v>146190.66</v>
      </c>
      <c r="R27" s="130">
        <f t="shared" si="1"/>
        <v>103.15911056960097</v>
      </c>
    </row>
    <row r="28" spans="1:18" x14ac:dyDescent="0.35">
      <c r="A28" s="136">
        <v>8</v>
      </c>
      <c r="B28" s="137" t="s">
        <v>59</v>
      </c>
      <c r="C28" s="137" t="s">
        <v>194</v>
      </c>
      <c r="D28" s="137" t="s">
        <v>94</v>
      </c>
      <c r="E28" s="137" t="s">
        <v>209</v>
      </c>
      <c r="F28" s="137" t="s">
        <v>180</v>
      </c>
      <c r="G28" s="137" t="s">
        <v>218</v>
      </c>
      <c r="H28" s="138">
        <v>1804</v>
      </c>
      <c r="I28" s="136">
        <v>2</v>
      </c>
      <c r="J28" s="139">
        <f>บึงกาฬ!F30</f>
        <v>394450.42</v>
      </c>
      <c r="K28" s="140">
        <f>บึงกาฬ!AG30</f>
        <v>173969.22999999998</v>
      </c>
      <c r="L28" s="141">
        <f>บึงกาฬ!AH30</f>
        <v>220392.83</v>
      </c>
      <c r="M28" s="141">
        <f>บึงกาฬ!AI30</f>
        <v>122931.70000000001</v>
      </c>
      <c r="N28" s="137"/>
      <c r="O28" s="137"/>
      <c r="P28" s="137"/>
      <c r="Q28" s="129">
        <f t="shared" si="0"/>
        <v>97461.129999999976</v>
      </c>
      <c r="R28" s="130">
        <f t="shared" si="1"/>
        <v>122.16897450110864</v>
      </c>
    </row>
    <row r="29" spans="1:18" x14ac:dyDescent="0.35">
      <c r="A29" s="136">
        <v>9</v>
      </c>
      <c r="B29" s="137" t="s">
        <v>59</v>
      </c>
      <c r="C29" s="137" t="s">
        <v>196</v>
      </c>
      <c r="D29" s="137" t="s">
        <v>94</v>
      </c>
      <c r="E29" s="137" t="s">
        <v>209</v>
      </c>
      <c r="F29" s="137" t="s">
        <v>180</v>
      </c>
      <c r="G29" s="137" t="s">
        <v>219</v>
      </c>
      <c r="H29" s="138">
        <v>2904</v>
      </c>
      <c r="I29" s="136">
        <v>2</v>
      </c>
      <c r="J29" s="139">
        <f>บึงกาฬ!F31</f>
        <v>161429.98000000001</v>
      </c>
      <c r="K29" s="140">
        <f>บึงกาฬ!AG31</f>
        <v>-45438.369999999995</v>
      </c>
      <c r="L29" s="141">
        <f>บึงกาฬ!AH31</f>
        <v>308367.78000000003</v>
      </c>
      <c r="M29" s="141">
        <f>บึงกาฬ!AI31</f>
        <v>239266.99</v>
      </c>
      <c r="N29" s="137"/>
      <c r="O29" s="137"/>
      <c r="P29" s="137"/>
      <c r="Q29" s="129">
        <f t="shared" si="0"/>
        <v>69100.790000000037</v>
      </c>
      <c r="R29" s="130">
        <f t="shared" si="1"/>
        <v>106.18725206611572</v>
      </c>
    </row>
    <row r="30" spans="1:18" x14ac:dyDescent="0.35">
      <c r="A30" s="136">
        <v>10</v>
      </c>
      <c r="B30" s="137" t="s">
        <v>59</v>
      </c>
      <c r="C30" s="137" t="s">
        <v>179</v>
      </c>
      <c r="D30" s="137" t="s">
        <v>94</v>
      </c>
      <c r="E30" s="137" t="s">
        <v>209</v>
      </c>
      <c r="F30" s="137" t="s">
        <v>180</v>
      </c>
      <c r="G30" s="137" t="s">
        <v>220</v>
      </c>
      <c r="H30" s="138">
        <v>6953</v>
      </c>
      <c r="I30" s="136">
        <v>5</v>
      </c>
      <c r="J30" s="139">
        <f>บึงกาฬ!F32</f>
        <v>369385.4</v>
      </c>
      <c r="K30" s="140">
        <f>บึงกาฬ!AG32</f>
        <v>338969.4</v>
      </c>
      <c r="L30" s="141">
        <f>บึงกาฬ!AH32</f>
        <v>465230.83</v>
      </c>
      <c r="M30" s="141">
        <f>บึงกาฬ!AI32</f>
        <v>283570.53000000003</v>
      </c>
      <c r="N30" s="137"/>
      <c r="O30" s="137"/>
      <c r="P30" s="137"/>
      <c r="Q30" s="129">
        <f t="shared" si="0"/>
        <v>181660.3</v>
      </c>
      <c r="R30" s="130">
        <f t="shared" si="1"/>
        <v>66.910805407737669</v>
      </c>
    </row>
    <row r="31" spans="1:18" x14ac:dyDescent="0.35">
      <c r="A31" s="136">
        <v>11</v>
      </c>
      <c r="B31" s="137" t="s">
        <v>59</v>
      </c>
      <c r="C31" s="137" t="s">
        <v>179</v>
      </c>
      <c r="D31" s="137" t="s">
        <v>94</v>
      </c>
      <c r="E31" s="137" t="s">
        <v>209</v>
      </c>
      <c r="F31" s="137" t="s">
        <v>180</v>
      </c>
      <c r="G31" s="137" t="s">
        <v>221</v>
      </c>
      <c r="H31" s="138">
        <v>5358</v>
      </c>
      <c r="I31" s="136">
        <v>4</v>
      </c>
      <c r="J31" s="139">
        <f>บึงกาฬ!F33</f>
        <v>-46983.57</v>
      </c>
      <c r="K31" s="140">
        <f>บึงกาฬ!AG33</f>
        <v>-28923.329999999998</v>
      </c>
      <c r="L31" s="141">
        <f>บึงกาฬ!AH33</f>
        <v>0</v>
      </c>
      <c r="M31" s="141">
        <f>บึงกาฬ!AI33</f>
        <v>79860</v>
      </c>
      <c r="N31" s="137"/>
      <c r="O31" s="137"/>
      <c r="P31" s="137"/>
      <c r="Q31" s="129">
        <f t="shared" si="0"/>
        <v>-79860</v>
      </c>
      <c r="R31" s="130">
        <f t="shared" si="1"/>
        <v>0</v>
      </c>
    </row>
    <row r="32" spans="1:18" x14ac:dyDescent="0.35">
      <c r="A32" s="136">
        <v>12</v>
      </c>
      <c r="B32" s="137" t="s">
        <v>59</v>
      </c>
      <c r="C32" s="137" t="s">
        <v>179</v>
      </c>
      <c r="D32" s="137" t="s">
        <v>94</v>
      </c>
      <c r="E32" s="137" t="s">
        <v>209</v>
      </c>
      <c r="F32" s="137" t="s">
        <v>180</v>
      </c>
      <c r="G32" s="137" t="s">
        <v>222</v>
      </c>
      <c r="H32" s="138">
        <v>1450</v>
      </c>
      <c r="I32" s="136">
        <v>1</v>
      </c>
      <c r="J32" s="139">
        <f>บึงกาฬ!F34</f>
        <v>247369.09</v>
      </c>
      <c r="K32" s="140">
        <f>บึงกาฬ!AG34</f>
        <v>286619.96999999997</v>
      </c>
      <c r="L32" s="141">
        <f>บึงกาฬ!AH34</f>
        <v>215131.9</v>
      </c>
      <c r="M32" s="141">
        <f>บึงกาฬ!AI34</f>
        <v>189177.45</v>
      </c>
      <c r="N32" s="137"/>
      <c r="O32" s="137"/>
      <c r="P32" s="137"/>
      <c r="Q32" s="129">
        <f t="shared" si="0"/>
        <v>25954.449999999983</v>
      </c>
      <c r="R32" s="130">
        <f t="shared" si="1"/>
        <v>148.36682758620688</v>
      </c>
    </row>
    <row r="33" spans="1:18" x14ac:dyDescent="0.35">
      <c r="A33" s="136">
        <v>13</v>
      </c>
      <c r="B33" s="137" t="s">
        <v>59</v>
      </c>
      <c r="C33" s="137" t="s">
        <v>179</v>
      </c>
      <c r="D33" s="137" t="s">
        <v>94</v>
      </c>
      <c r="E33" s="137" t="s">
        <v>209</v>
      </c>
      <c r="F33" s="137" t="s">
        <v>180</v>
      </c>
      <c r="G33" s="137" t="s">
        <v>223</v>
      </c>
      <c r="H33" s="138">
        <v>1590</v>
      </c>
      <c r="I33" s="136">
        <v>2</v>
      </c>
      <c r="J33" s="139">
        <f>บึงกาฬ!F35</f>
        <v>2328.4299999999998</v>
      </c>
      <c r="K33" s="140">
        <f>บึงกาฬ!AG35</f>
        <v>28381.72</v>
      </c>
      <c r="L33" s="141">
        <f>บึงกาฬ!AH35</f>
        <v>178035.91</v>
      </c>
      <c r="M33" s="141">
        <f>บึงกาฬ!AI35</f>
        <v>162222.65999999997</v>
      </c>
      <c r="N33" s="137"/>
      <c r="O33" s="137"/>
      <c r="P33" s="137"/>
      <c r="Q33" s="129">
        <f t="shared" si="0"/>
        <v>15813.250000000029</v>
      </c>
      <c r="R33" s="130">
        <f t="shared" si="1"/>
        <v>111.97227044025158</v>
      </c>
    </row>
    <row r="34" spans="1:18" s="148" customFormat="1" x14ac:dyDescent="0.35">
      <c r="A34" s="142">
        <v>2</v>
      </c>
      <c r="B34" s="143" t="s">
        <v>59</v>
      </c>
      <c r="C34" s="143"/>
      <c r="D34" s="143"/>
      <c r="E34" s="143" t="s">
        <v>77</v>
      </c>
      <c r="F34" s="143"/>
      <c r="G34" s="143" t="s">
        <v>224</v>
      </c>
      <c r="H34" s="149">
        <f>SUM(H22:H33)</f>
        <v>45069</v>
      </c>
      <c r="I34" s="142"/>
      <c r="J34" s="145">
        <f>SUM(J21:J33)</f>
        <v>2454458.16</v>
      </c>
      <c r="K34" s="145">
        <f t="shared" ref="K34:M34" si="3">SUM(K21:K33)</f>
        <v>140259.91999999993</v>
      </c>
      <c r="L34" s="145">
        <f t="shared" si="3"/>
        <v>3352836.93</v>
      </c>
      <c r="M34" s="145">
        <f t="shared" si="3"/>
        <v>2654782.1500000004</v>
      </c>
      <c r="N34" s="143">
        <v>12</v>
      </c>
      <c r="O34" s="143">
        <v>12</v>
      </c>
      <c r="P34" s="143">
        <f>N34-O34</f>
        <v>0</v>
      </c>
      <c r="Q34" s="146">
        <f t="shared" si="0"/>
        <v>698054.7799999998</v>
      </c>
      <c r="R34" s="147">
        <f>L34/H34</f>
        <v>74.39341742661253</v>
      </c>
    </row>
    <row r="35" spans="1:18" x14ac:dyDescent="0.35">
      <c r="A35" s="136">
        <v>1</v>
      </c>
      <c r="B35" s="137" t="s">
        <v>59</v>
      </c>
      <c r="C35" s="137" t="s">
        <v>182</v>
      </c>
      <c r="D35" s="137" t="s">
        <v>87</v>
      </c>
      <c r="E35" s="137" t="s">
        <v>225</v>
      </c>
      <c r="F35" s="137" t="s">
        <v>210</v>
      </c>
      <c r="G35" s="137" t="s">
        <v>226</v>
      </c>
      <c r="H35" s="138"/>
      <c r="I35" s="136"/>
      <c r="J35" s="139"/>
      <c r="K35" s="140"/>
      <c r="L35" s="141"/>
      <c r="M35" s="141"/>
      <c r="N35" s="137"/>
      <c r="O35" s="137"/>
      <c r="P35" s="137"/>
    </row>
    <row r="36" spans="1:18" x14ac:dyDescent="0.35">
      <c r="A36" s="136">
        <v>2</v>
      </c>
      <c r="B36" s="137" t="s">
        <v>59</v>
      </c>
      <c r="C36" s="137" t="s">
        <v>182</v>
      </c>
      <c r="D36" s="137" t="s">
        <v>87</v>
      </c>
      <c r="E36" s="137" t="s">
        <v>225</v>
      </c>
      <c r="F36" s="137" t="s">
        <v>180</v>
      </c>
      <c r="G36" s="137" t="s">
        <v>227</v>
      </c>
      <c r="H36" s="138">
        <v>6255</v>
      </c>
      <c r="I36" s="136">
        <v>5</v>
      </c>
      <c r="J36" s="139">
        <f>บึงกาฬ!F36</f>
        <v>1205427.6399999999</v>
      </c>
      <c r="K36" s="140">
        <f>บึงกาฬ!AG36</f>
        <v>1140728.9099999999</v>
      </c>
      <c r="L36" s="141">
        <f>บึงกาฬ!AH36</f>
        <v>413656.42000000004</v>
      </c>
      <c r="M36" s="141">
        <f>บึงกาฬ!AI36</f>
        <v>256934.71999999997</v>
      </c>
      <c r="N36" s="137"/>
      <c r="O36" s="137"/>
      <c r="P36" s="137"/>
      <c r="Q36" s="129">
        <f t="shared" si="0"/>
        <v>156721.70000000007</v>
      </c>
      <c r="R36" s="130">
        <f t="shared" si="1"/>
        <v>66.132121502797773</v>
      </c>
    </row>
    <row r="37" spans="1:18" x14ac:dyDescent="0.35">
      <c r="A37" s="136">
        <v>3</v>
      </c>
      <c r="B37" s="137" t="s">
        <v>59</v>
      </c>
      <c r="C37" s="137" t="s">
        <v>182</v>
      </c>
      <c r="D37" s="137" t="s">
        <v>87</v>
      </c>
      <c r="E37" s="137" t="s">
        <v>225</v>
      </c>
      <c r="F37" s="137" t="s">
        <v>180</v>
      </c>
      <c r="G37" s="137" t="s">
        <v>228</v>
      </c>
      <c r="H37" s="138">
        <v>4295</v>
      </c>
      <c r="I37" s="136">
        <v>3</v>
      </c>
      <c r="J37" s="139">
        <f>บึงกาฬ!F37</f>
        <v>502161.17</v>
      </c>
      <c r="K37" s="140">
        <f>บึงกาฬ!AG37</f>
        <v>476257.14999999997</v>
      </c>
      <c r="L37" s="141">
        <f>บึงกาฬ!AH37</f>
        <v>241413.29</v>
      </c>
      <c r="M37" s="141">
        <f>บึงกาฬ!AI37</f>
        <v>142419.14000000001</v>
      </c>
      <c r="N37" s="137"/>
      <c r="O37" s="137"/>
      <c r="P37" s="137"/>
      <c r="Q37" s="129">
        <f t="shared" si="0"/>
        <v>98994.15</v>
      </c>
      <c r="R37" s="130">
        <f t="shared" si="1"/>
        <v>56.207983701979046</v>
      </c>
    </row>
    <row r="38" spans="1:18" x14ac:dyDescent="0.35">
      <c r="A38" s="136">
        <v>4</v>
      </c>
      <c r="B38" s="137" t="s">
        <v>59</v>
      </c>
      <c r="C38" s="137" t="s">
        <v>182</v>
      </c>
      <c r="D38" s="137" t="s">
        <v>87</v>
      </c>
      <c r="E38" s="137" t="s">
        <v>225</v>
      </c>
      <c r="F38" s="137" t="s">
        <v>180</v>
      </c>
      <c r="G38" s="137" t="s">
        <v>1420</v>
      </c>
      <c r="H38" s="138">
        <v>5791</v>
      </c>
      <c r="I38" s="136">
        <v>4</v>
      </c>
      <c r="J38" s="139">
        <f>บึงกาฬ!F38</f>
        <v>227212.3</v>
      </c>
      <c r="K38" s="140">
        <f>บึงกาฬ!AG38</f>
        <v>12481.579999999987</v>
      </c>
      <c r="L38" s="141">
        <f>บึงกาฬ!AH38</f>
        <v>257383.72</v>
      </c>
      <c r="M38" s="141">
        <f>บึงกาฬ!AI38</f>
        <v>247101.25</v>
      </c>
      <c r="N38" s="137"/>
      <c r="O38" s="137"/>
      <c r="P38" s="137"/>
      <c r="Q38" s="129">
        <f t="shared" si="0"/>
        <v>10282.470000000001</v>
      </c>
      <c r="R38" s="130">
        <f t="shared" si="1"/>
        <v>44.445470557762043</v>
      </c>
    </row>
    <row r="39" spans="1:18" x14ac:dyDescent="0.35">
      <c r="A39" s="136">
        <v>5</v>
      </c>
      <c r="B39" s="137" t="s">
        <v>59</v>
      </c>
      <c r="C39" s="137" t="s">
        <v>182</v>
      </c>
      <c r="D39" s="137" t="s">
        <v>87</v>
      </c>
      <c r="E39" s="137" t="s">
        <v>225</v>
      </c>
      <c r="F39" s="137" t="s">
        <v>180</v>
      </c>
      <c r="G39" s="137" t="s">
        <v>230</v>
      </c>
      <c r="H39" s="138">
        <v>2483</v>
      </c>
      <c r="I39" s="136">
        <v>2</v>
      </c>
      <c r="J39" s="139">
        <f>บึงกาฬ!F39</f>
        <v>571482.81000000006</v>
      </c>
      <c r="K39" s="140">
        <f>บึงกาฬ!AG39</f>
        <v>630301.29</v>
      </c>
      <c r="L39" s="141">
        <f>บึงกาฬ!AH39</f>
        <v>249496.12</v>
      </c>
      <c r="M39" s="141">
        <f>บึงกาฬ!AI39</f>
        <v>114690.20000000001</v>
      </c>
      <c r="N39" s="137"/>
      <c r="O39" s="137"/>
      <c r="P39" s="137"/>
      <c r="Q39" s="129">
        <f t="shared" si="0"/>
        <v>134805.91999999998</v>
      </c>
      <c r="R39" s="130">
        <f t="shared" si="1"/>
        <v>100.48172372130487</v>
      </c>
    </row>
    <row r="40" spans="1:18" x14ac:dyDescent="0.35">
      <c r="A40" s="136">
        <v>6</v>
      </c>
      <c r="B40" s="137" t="s">
        <v>59</v>
      </c>
      <c r="C40" s="137" t="s">
        <v>182</v>
      </c>
      <c r="D40" s="137" t="s">
        <v>87</v>
      </c>
      <c r="E40" s="137" t="s">
        <v>225</v>
      </c>
      <c r="F40" s="137" t="s">
        <v>180</v>
      </c>
      <c r="G40" s="137" t="s">
        <v>231</v>
      </c>
      <c r="H40" s="138">
        <v>2151</v>
      </c>
      <c r="I40" s="136">
        <v>2</v>
      </c>
      <c r="J40" s="139">
        <f>บึงกาฬ!F40</f>
        <v>504563.18</v>
      </c>
      <c r="K40" s="140">
        <f>บึงกาฬ!AG40</f>
        <v>429202.04</v>
      </c>
      <c r="L40" s="141">
        <f>บึงกาฬ!AH40</f>
        <v>275578.96000000002</v>
      </c>
      <c r="M40" s="141">
        <f>บึงกาฬ!AI40</f>
        <v>174347.51</v>
      </c>
      <c r="N40" s="137"/>
      <c r="O40" s="137"/>
      <c r="P40" s="137"/>
      <c r="Q40" s="129">
        <f t="shared" si="0"/>
        <v>101231.45000000001</v>
      </c>
      <c r="R40" s="130">
        <f t="shared" si="1"/>
        <v>128.11667131566713</v>
      </c>
    </row>
    <row r="41" spans="1:18" x14ac:dyDescent="0.35">
      <c r="A41" s="136">
        <v>7</v>
      </c>
      <c r="B41" s="137" t="s">
        <v>59</v>
      </c>
      <c r="C41" s="137" t="s">
        <v>182</v>
      </c>
      <c r="D41" s="137" t="s">
        <v>87</v>
      </c>
      <c r="E41" s="137" t="s">
        <v>225</v>
      </c>
      <c r="F41" s="137" t="s">
        <v>180</v>
      </c>
      <c r="G41" s="137" t="s">
        <v>232</v>
      </c>
      <c r="H41" s="138">
        <v>2636</v>
      </c>
      <c r="I41" s="136">
        <v>2</v>
      </c>
      <c r="J41" s="139">
        <f>บึงกาฬ!F41</f>
        <v>464137.69</v>
      </c>
      <c r="K41" s="140">
        <f>บึงกาฬ!AG41</f>
        <v>324504.01</v>
      </c>
      <c r="L41" s="141">
        <f>บึงกาฬ!AH41</f>
        <v>311301.2</v>
      </c>
      <c r="M41" s="141">
        <f>บึงกาฬ!AI41</f>
        <v>157794.79999999999</v>
      </c>
      <c r="N41" s="137"/>
      <c r="O41" s="137"/>
      <c r="P41" s="137"/>
      <c r="Q41" s="129">
        <f t="shared" si="0"/>
        <v>153506.40000000002</v>
      </c>
      <c r="R41" s="130">
        <f t="shared" si="1"/>
        <v>118.09605462822459</v>
      </c>
    </row>
    <row r="42" spans="1:18" x14ac:dyDescent="0.35">
      <c r="A42" s="136">
        <v>8</v>
      </c>
      <c r="B42" s="137" t="s">
        <v>59</v>
      </c>
      <c r="C42" s="137" t="s">
        <v>182</v>
      </c>
      <c r="D42" s="137" t="s">
        <v>87</v>
      </c>
      <c r="E42" s="137" t="s">
        <v>225</v>
      </c>
      <c r="F42" s="137" t="s">
        <v>180</v>
      </c>
      <c r="G42" s="137" t="s">
        <v>233</v>
      </c>
      <c r="H42" s="138">
        <v>4545</v>
      </c>
      <c r="I42" s="136">
        <v>4</v>
      </c>
      <c r="J42" s="139">
        <f>บึงกาฬ!F42</f>
        <v>506208.74</v>
      </c>
      <c r="K42" s="140">
        <f>บึงกาฬ!AG42</f>
        <v>588496.86</v>
      </c>
      <c r="L42" s="141">
        <f>บึงกาฬ!AH42</f>
        <v>312297.34999999998</v>
      </c>
      <c r="M42" s="141">
        <f>บึงกาฬ!AI42</f>
        <v>263119.76</v>
      </c>
      <c r="N42" s="137"/>
      <c r="O42" s="137"/>
      <c r="P42" s="137"/>
      <c r="Q42" s="129">
        <f t="shared" si="0"/>
        <v>49177.589999999967</v>
      </c>
      <c r="R42" s="130">
        <f t="shared" si="1"/>
        <v>68.712288228822871</v>
      </c>
    </row>
    <row r="43" spans="1:18" x14ac:dyDescent="0.35">
      <c r="A43" s="136">
        <v>9</v>
      </c>
      <c r="B43" s="137" t="s">
        <v>59</v>
      </c>
      <c r="C43" s="137" t="s">
        <v>182</v>
      </c>
      <c r="D43" s="137" t="s">
        <v>87</v>
      </c>
      <c r="E43" s="137" t="s">
        <v>225</v>
      </c>
      <c r="F43" s="137" t="s">
        <v>180</v>
      </c>
      <c r="G43" s="137" t="s">
        <v>234</v>
      </c>
      <c r="H43" s="138">
        <v>2870</v>
      </c>
      <c r="I43" s="136">
        <v>2</v>
      </c>
      <c r="J43" s="139">
        <f>บึงกาฬ!F43</f>
        <v>695579.15</v>
      </c>
      <c r="K43" s="140">
        <f>บึงกาฬ!AG43</f>
        <v>792478.8600000001</v>
      </c>
      <c r="L43" s="141">
        <f>บึงกาฬ!AH43</f>
        <v>275548.64</v>
      </c>
      <c r="M43" s="141">
        <f>บึงกาฬ!AI43</f>
        <v>173543.13</v>
      </c>
      <c r="N43" s="137"/>
      <c r="O43" s="137"/>
      <c r="P43" s="137"/>
      <c r="Q43" s="129">
        <f t="shared" si="0"/>
        <v>102005.51000000001</v>
      </c>
      <c r="R43" s="130">
        <f t="shared" si="1"/>
        <v>96.009979094076655</v>
      </c>
    </row>
    <row r="44" spans="1:18" x14ac:dyDescent="0.35">
      <c r="A44" s="136">
        <v>10</v>
      </c>
      <c r="B44" s="137" t="s">
        <v>59</v>
      </c>
      <c r="C44" s="137" t="s">
        <v>182</v>
      </c>
      <c r="D44" s="137" t="s">
        <v>87</v>
      </c>
      <c r="E44" s="137" t="s">
        <v>225</v>
      </c>
      <c r="F44" s="137" t="s">
        <v>180</v>
      </c>
      <c r="G44" s="137" t="s">
        <v>235</v>
      </c>
      <c r="H44" s="138">
        <v>3482</v>
      </c>
      <c r="I44" s="136">
        <v>3</v>
      </c>
      <c r="J44" s="139">
        <f>บึงกาฬ!F44</f>
        <v>336428.86</v>
      </c>
      <c r="K44" s="140">
        <f>บึงกาฬ!AG44</f>
        <v>331403.65000000002</v>
      </c>
      <c r="L44" s="141">
        <f>บึงกาฬ!AH44</f>
        <v>72803.959999999992</v>
      </c>
      <c r="M44" s="141">
        <f>บึงกาฬ!AI44</f>
        <v>158413.79999999999</v>
      </c>
      <c r="N44" s="137"/>
      <c r="O44" s="137"/>
      <c r="P44" s="137"/>
      <c r="Q44" s="129">
        <f t="shared" si="0"/>
        <v>-85609.84</v>
      </c>
      <c r="R44" s="130">
        <f t="shared" si="1"/>
        <v>20.90866168868466</v>
      </c>
    </row>
    <row r="45" spans="1:18" x14ac:dyDescent="0.35">
      <c r="A45" s="136">
        <v>11</v>
      </c>
      <c r="B45" s="137" t="s">
        <v>59</v>
      </c>
      <c r="C45" s="137" t="s">
        <v>182</v>
      </c>
      <c r="D45" s="137" t="s">
        <v>87</v>
      </c>
      <c r="E45" s="137" t="s">
        <v>225</v>
      </c>
      <c r="F45" s="137" t="s">
        <v>180</v>
      </c>
      <c r="G45" s="137" t="s">
        <v>236</v>
      </c>
      <c r="H45" s="138">
        <v>4225</v>
      </c>
      <c r="I45" s="136">
        <v>3</v>
      </c>
      <c r="J45" s="139">
        <f>บึงกาฬ!F45</f>
        <v>195721.9</v>
      </c>
      <c r="K45" s="140">
        <f>บึงกาฬ!AG45</f>
        <v>253499.78000000003</v>
      </c>
      <c r="L45" s="141">
        <f>บึงกาฬ!AH45</f>
        <v>333828.33</v>
      </c>
      <c r="M45" s="141">
        <f>บึงกาฬ!AI45</f>
        <v>225003.86000000002</v>
      </c>
      <c r="N45" s="137" t="s">
        <v>237</v>
      </c>
      <c r="O45" s="137"/>
      <c r="P45" s="137"/>
      <c r="Q45" s="129">
        <f t="shared" si="0"/>
        <v>108824.47</v>
      </c>
      <c r="R45" s="130">
        <f t="shared" si="1"/>
        <v>79.012622485207103</v>
      </c>
    </row>
    <row r="46" spans="1:18" x14ac:dyDescent="0.35">
      <c r="A46" s="136">
        <v>12</v>
      </c>
      <c r="B46" s="137" t="s">
        <v>59</v>
      </c>
      <c r="C46" s="137" t="s">
        <v>182</v>
      </c>
      <c r="D46" s="137" t="s">
        <v>87</v>
      </c>
      <c r="E46" s="137" t="s">
        <v>225</v>
      </c>
      <c r="F46" s="137" t="s">
        <v>180</v>
      </c>
      <c r="G46" s="137" t="s">
        <v>238</v>
      </c>
      <c r="H46" s="138">
        <v>3058</v>
      </c>
      <c r="I46" s="136">
        <v>3</v>
      </c>
      <c r="J46" s="139">
        <f>บึงกาฬ!F46</f>
        <v>224799.5</v>
      </c>
      <c r="K46" s="140">
        <f>บึงกาฬ!AG46</f>
        <v>179210.43</v>
      </c>
      <c r="L46" s="141">
        <f>บึงกาฬ!AH46</f>
        <v>333898.71999999997</v>
      </c>
      <c r="M46" s="141">
        <f>บึงกาฬ!AI46</f>
        <v>215076.7</v>
      </c>
      <c r="N46" s="137"/>
      <c r="O46" s="137"/>
      <c r="P46" s="137"/>
      <c r="Q46" s="129">
        <f t="shared" si="0"/>
        <v>118822.01999999996</v>
      </c>
      <c r="R46" s="130">
        <f t="shared" si="1"/>
        <v>109.18859385219096</v>
      </c>
    </row>
    <row r="47" spans="1:18" s="148" customFormat="1" x14ac:dyDescent="0.35">
      <c r="A47" s="142">
        <v>3</v>
      </c>
      <c r="B47" s="143" t="s">
        <v>59</v>
      </c>
      <c r="C47" s="143"/>
      <c r="D47" s="143"/>
      <c r="E47" s="143" t="s">
        <v>77</v>
      </c>
      <c r="F47" s="143"/>
      <c r="G47" s="143" t="s">
        <v>239</v>
      </c>
      <c r="H47" s="149">
        <f>SUM(H36:H46)</f>
        <v>41791</v>
      </c>
      <c r="I47" s="142"/>
      <c r="J47" s="145">
        <f>SUM(J35:J46)</f>
        <v>5433722.9400000013</v>
      </c>
      <c r="K47" s="145">
        <f t="shared" ref="K47:M47" si="4">SUM(K35:K46)</f>
        <v>5158564.5599999996</v>
      </c>
      <c r="L47" s="145">
        <f t="shared" si="4"/>
        <v>3077206.71</v>
      </c>
      <c r="M47" s="145">
        <f t="shared" si="4"/>
        <v>2128444.8700000006</v>
      </c>
      <c r="N47" s="143">
        <v>11</v>
      </c>
      <c r="O47" s="143">
        <v>11</v>
      </c>
      <c r="P47" s="143">
        <f>N47-O47</f>
        <v>0</v>
      </c>
      <c r="Q47" s="146">
        <f t="shared" si="0"/>
        <v>948761.83999999939</v>
      </c>
      <c r="R47" s="147">
        <f>L47/H47</f>
        <v>73.633239453470836</v>
      </c>
    </row>
    <row r="48" spans="1:18" x14ac:dyDescent="0.35">
      <c r="A48" s="136">
        <v>1</v>
      </c>
      <c r="B48" s="137" t="s">
        <v>59</v>
      </c>
      <c r="C48" s="137" t="s">
        <v>184</v>
      </c>
      <c r="D48" s="137" t="s">
        <v>122</v>
      </c>
      <c r="E48" s="137" t="s">
        <v>240</v>
      </c>
      <c r="F48" s="137" t="s">
        <v>210</v>
      </c>
      <c r="G48" s="137" t="s">
        <v>241</v>
      </c>
      <c r="H48" s="138"/>
      <c r="I48" s="136"/>
      <c r="J48" s="139"/>
      <c r="K48" s="140"/>
      <c r="L48" s="141"/>
      <c r="M48" s="141"/>
      <c r="N48" s="137"/>
      <c r="O48" s="137"/>
      <c r="P48" s="137"/>
    </row>
    <row r="49" spans="1:18" x14ac:dyDescent="0.35">
      <c r="A49" s="136">
        <v>2</v>
      </c>
      <c r="B49" s="137" t="s">
        <v>59</v>
      </c>
      <c r="C49" s="137" t="s">
        <v>184</v>
      </c>
      <c r="D49" s="137" t="s">
        <v>122</v>
      </c>
      <c r="E49" s="137" t="s">
        <v>240</v>
      </c>
      <c r="F49" s="137" t="s">
        <v>180</v>
      </c>
      <c r="G49" s="137" t="s">
        <v>242</v>
      </c>
      <c r="H49" s="138">
        <v>2820</v>
      </c>
      <c r="I49" s="136">
        <v>2</v>
      </c>
      <c r="J49" s="139">
        <f>บึงกาฬ!F47</f>
        <v>443830.04</v>
      </c>
      <c r="K49" s="140">
        <f>บึงกาฬ!AG47</f>
        <v>427166.08999999997</v>
      </c>
      <c r="L49" s="141">
        <f>บึงกาฬ!AH47</f>
        <v>149277.91</v>
      </c>
      <c r="M49" s="141">
        <f>บึงกาฬ!AI47</f>
        <v>233379.61</v>
      </c>
      <c r="N49" s="137"/>
      <c r="O49" s="137"/>
      <c r="P49" s="137"/>
      <c r="Q49" s="129">
        <f t="shared" si="0"/>
        <v>-84101.699999999983</v>
      </c>
      <c r="R49" s="130">
        <f t="shared" si="1"/>
        <v>52.935429078014188</v>
      </c>
    </row>
    <row r="50" spans="1:18" x14ac:dyDescent="0.35">
      <c r="A50" s="136">
        <v>3</v>
      </c>
      <c r="B50" s="137" t="s">
        <v>59</v>
      </c>
      <c r="C50" s="137" t="s">
        <v>184</v>
      </c>
      <c r="D50" s="137" t="s">
        <v>122</v>
      </c>
      <c r="E50" s="137" t="s">
        <v>240</v>
      </c>
      <c r="F50" s="137" t="s">
        <v>180</v>
      </c>
      <c r="G50" s="137" t="s">
        <v>243</v>
      </c>
      <c r="H50" s="138">
        <v>3895</v>
      </c>
      <c r="I50" s="136">
        <v>3</v>
      </c>
      <c r="J50" s="139">
        <f>บึงกาฬ!F48</f>
        <v>285809.19</v>
      </c>
      <c r="K50" s="140">
        <f>บึงกาฬ!AG48</f>
        <v>236605.92</v>
      </c>
      <c r="L50" s="141">
        <f>บึงกาฬ!AH48</f>
        <v>100865.93</v>
      </c>
      <c r="M50" s="141">
        <f>บึงกาฬ!AI48</f>
        <v>189853.02000000002</v>
      </c>
      <c r="N50" s="137"/>
      <c r="O50" s="137"/>
      <c r="P50" s="137"/>
      <c r="Q50" s="129">
        <f t="shared" si="0"/>
        <v>-88987.090000000026</v>
      </c>
      <c r="R50" s="130">
        <f t="shared" si="1"/>
        <v>25.896259306803593</v>
      </c>
    </row>
    <row r="51" spans="1:18" x14ac:dyDescent="0.35">
      <c r="A51" s="136">
        <v>4</v>
      </c>
      <c r="B51" s="137" t="s">
        <v>59</v>
      </c>
      <c r="C51" s="137" t="s">
        <v>184</v>
      </c>
      <c r="D51" s="137" t="s">
        <v>122</v>
      </c>
      <c r="E51" s="137" t="s">
        <v>240</v>
      </c>
      <c r="F51" s="137" t="s">
        <v>180</v>
      </c>
      <c r="G51" s="137" t="s">
        <v>244</v>
      </c>
      <c r="H51" s="138">
        <v>2041</v>
      </c>
      <c r="I51" s="136">
        <v>2</v>
      </c>
      <c r="J51" s="139">
        <f>บึงกาฬ!F49</f>
        <v>863302.54</v>
      </c>
      <c r="K51" s="140">
        <f>บึงกาฬ!AG49</f>
        <v>851241.74</v>
      </c>
      <c r="L51" s="141">
        <f>บึงกาฬ!AH49</f>
        <v>100363.08</v>
      </c>
      <c r="M51" s="141">
        <f>บึงกาฬ!AI49</f>
        <v>225850.47999999998</v>
      </c>
      <c r="N51" s="137"/>
      <c r="O51" s="137"/>
      <c r="P51" s="137"/>
      <c r="Q51" s="129">
        <f t="shared" si="0"/>
        <v>-125487.39999999998</v>
      </c>
      <c r="R51" s="130">
        <f t="shared" si="1"/>
        <v>49.173483586477218</v>
      </c>
    </row>
    <row r="52" spans="1:18" s="148" customFormat="1" x14ac:dyDescent="0.35">
      <c r="A52" s="142">
        <v>4</v>
      </c>
      <c r="B52" s="143" t="s">
        <v>59</v>
      </c>
      <c r="C52" s="143"/>
      <c r="D52" s="143"/>
      <c r="E52" s="143" t="s">
        <v>77</v>
      </c>
      <c r="F52" s="143"/>
      <c r="G52" s="143" t="s">
        <v>245</v>
      </c>
      <c r="H52" s="149">
        <f>SUM(H49:H51)</f>
        <v>8756</v>
      </c>
      <c r="I52" s="142"/>
      <c r="J52" s="145">
        <f>SUM(J48:J51)</f>
        <v>1592941.77</v>
      </c>
      <c r="K52" s="145">
        <f t="shared" ref="K52:M52" si="5">SUM(K48:K51)</f>
        <v>1515013.75</v>
      </c>
      <c r="L52" s="145">
        <f t="shared" si="5"/>
        <v>350506.92</v>
      </c>
      <c r="M52" s="145">
        <f t="shared" si="5"/>
        <v>649083.11</v>
      </c>
      <c r="N52" s="143">
        <v>3</v>
      </c>
      <c r="O52" s="143">
        <v>3</v>
      </c>
      <c r="P52" s="143">
        <f>N52-O52</f>
        <v>0</v>
      </c>
      <c r="Q52" s="146">
        <f t="shared" si="0"/>
        <v>-298576.19</v>
      </c>
      <c r="R52" s="147">
        <f>L52/H52</f>
        <v>40.030484239378708</v>
      </c>
    </row>
    <row r="53" spans="1:18" x14ac:dyDescent="0.35">
      <c r="A53" s="136">
        <v>1</v>
      </c>
      <c r="B53" s="137" t="s">
        <v>59</v>
      </c>
      <c r="C53" s="137" t="s">
        <v>186</v>
      </c>
      <c r="D53" s="137" t="s">
        <v>108</v>
      </c>
      <c r="E53" s="137" t="s">
        <v>246</v>
      </c>
      <c r="F53" s="137" t="s">
        <v>210</v>
      </c>
      <c r="G53" s="137" t="s">
        <v>247</v>
      </c>
      <c r="H53" s="138"/>
      <c r="I53" s="136"/>
      <c r="J53" s="139"/>
      <c r="K53" s="140"/>
      <c r="L53" s="141"/>
      <c r="M53" s="141"/>
      <c r="N53" s="137"/>
      <c r="O53" s="137"/>
      <c r="P53" s="137"/>
    </row>
    <row r="54" spans="1:18" x14ac:dyDescent="0.35">
      <c r="A54" s="136">
        <v>2</v>
      </c>
      <c r="B54" s="137" t="s">
        <v>59</v>
      </c>
      <c r="C54" s="137" t="s">
        <v>186</v>
      </c>
      <c r="D54" s="137" t="s">
        <v>108</v>
      </c>
      <c r="E54" s="137" t="s">
        <v>246</v>
      </c>
      <c r="F54" s="137" t="s">
        <v>180</v>
      </c>
      <c r="G54" s="137" t="s">
        <v>248</v>
      </c>
      <c r="H54" s="138">
        <v>2880</v>
      </c>
      <c r="I54" s="136">
        <v>2</v>
      </c>
      <c r="J54" s="139">
        <f>บึงกาฬ!F50</f>
        <v>162939.6</v>
      </c>
      <c r="K54" s="140">
        <f>บึงกาฬ!AG50</f>
        <v>164094.02000000002</v>
      </c>
      <c r="L54" s="141">
        <f>บึงกาฬ!AH50</f>
        <v>240344.41999999998</v>
      </c>
      <c r="M54" s="141">
        <f>บึงกาฬ!AI50</f>
        <v>201548.91999999998</v>
      </c>
      <c r="N54" s="137"/>
      <c r="O54" s="137"/>
      <c r="P54" s="137"/>
      <c r="Q54" s="129">
        <f t="shared" si="0"/>
        <v>38795.5</v>
      </c>
      <c r="R54" s="130">
        <f t="shared" si="1"/>
        <v>83.452923611111103</v>
      </c>
    </row>
    <row r="55" spans="1:18" x14ac:dyDescent="0.35">
      <c r="A55" s="136">
        <v>3</v>
      </c>
      <c r="B55" s="137" t="s">
        <v>59</v>
      </c>
      <c r="C55" s="137" t="s">
        <v>186</v>
      </c>
      <c r="D55" s="137" t="s">
        <v>108</v>
      </c>
      <c r="E55" s="137" t="s">
        <v>246</v>
      </c>
      <c r="F55" s="137" t="s">
        <v>180</v>
      </c>
      <c r="G55" s="137" t="s">
        <v>249</v>
      </c>
      <c r="H55" s="138">
        <v>9821</v>
      </c>
      <c r="I55" s="136">
        <v>5</v>
      </c>
      <c r="J55" s="139">
        <f>บึงกาฬ!F51</f>
        <v>1446454.55</v>
      </c>
      <c r="K55" s="140">
        <f>บึงกาฬ!AG51</f>
        <v>1281887.7200000002</v>
      </c>
      <c r="L55" s="141">
        <f>บึงกาฬ!AH51</f>
        <v>484141.65</v>
      </c>
      <c r="M55" s="141">
        <f>บึงกาฬ!AI51</f>
        <v>505004.51</v>
      </c>
      <c r="N55" s="137"/>
      <c r="O55" s="137"/>
      <c r="P55" s="137"/>
      <c r="Q55" s="129">
        <f t="shared" si="0"/>
        <v>-20862.859999999986</v>
      </c>
      <c r="R55" s="130">
        <f t="shared" si="1"/>
        <v>49.296573668669183</v>
      </c>
    </row>
    <row r="56" spans="1:18" x14ac:dyDescent="0.35">
      <c r="A56" s="136">
        <v>4</v>
      </c>
      <c r="B56" s="137" t="s">
        <v>59</v>
      </c>
      <c r="C56" s="137" t="s">
        <v>186</v>
      </c>
      <c r="D56" s="137" t="s">
        <v>108</v>
      </c>
      <c r="E56" s="137" t="s">
        <v>246</v>
      </c>
      <c r="F56" s="137" t="s">
        <v>180</v>
      </c>
      <c r="G56" s="137" t="s">
        <v>250</v>
      </c>
      <c r="H56" s="138">
        <v>4858</v>
      </c>
      <c r="I56" s="136">
        <v>4</v>
      </c>
      <c r="J56" s="139">
        <f>บึงกาฬ!F52</f>
        <v>13822.52</v>
      </c>
      <c r="K56" s="140">
        <f>บึงกาฬ!AG52</f>
        <v>-158969.26999999999</v>
      </c>
      <c r="L56" s="141">
        <f>บึงกาฬ!AH52</f>
        <v>268311.57</v>
      </c>
      <c r="M56" s="141">
        <f>บึงกาฬ!AI52</f>
        <v>320252</v>
      </c>
      <c r="N56" s="137"/>
      <c r="O56" s="137"/>
      <c r="P56" s="137"/>
      <c r="Q56" s="129">
        <f t="shared" si="0"/>
        <v>-51940.429999999993</v>
      </c>
      <c r="R56" s="130">
        <f t="shared" si="1"/>
        <v>55.230870728694939</v>
      </c>
    </row>
    <row r="57" spans="1:18" x14ac:dyDescent="0.35">
      <c r="A57" s="136">
        <v>5</v>
      </c>
      <c r="B57" s="137" t="s">
        <v>59</v>
      </c>
      <c r="C57" s="137" t="s">
        <v>186</v>
      </c>
      <c r="D57" s="137" t="s">
        <v>108</v>
      </c>
      <c r="E57" s="137" t="s">
        <v>246</v>
      </c>
      <c r="F57" s="137" t="s">
        <v>180</v>
      </c>
      <c r="G57" s="137" t="s">
        <v>251</v>
      </c>
      <c r="H57" s="138">
        <v>5652</v>
      </c>
      <c r="I57" s="136">
        <v>4</v>
      </c>
      <c r="J57" s="139">
        <f>บึงกาฬ!F53</f>
        <v>418218.35</v>
      </c>
      <c r="K57" s="140">
        <f>บึงกาฬ!AG53</f>
        <v>-95959.090000000026</v>
      </c>
      <c r="L57" s="141">
        <f>บึงกาฬ!AH53</f>
        <v>194844.38999999998</v>
      </c>
      <c r="M57" s="141">
        <f>บึงกาฬ!AI53</f>
        <v>345846.42</v>
      </c>
      <c r="N57" s="137"/>
      <c r="O57" s="137"/>
      <c r="P57" s="137"/>
      <c r="Q57" s="129">
        <f t="shared" si="0"/>
        <v>-151002.03</v>
      </c>
      <c r="R57" s="130">
        <f t="shared" si="1"/>
        <v>34.473529723991504</v>
      </c>
    </row>
    <row r="58" spans="1:18" s="148" customFormat="1" x14ac:dyDescent="0.35">
      <c r="A58" s="142">
        <v>5</v>
      </c>
      <c r="B58" s="143" t="s">
        <v>59</v>
      </c>
      <c r="C58" s="143"/>
      <c r="D58" s="143"/>
      <c r="E58" s="143" t="s">
        <v>77</v>
      </c>
      <c r="F58" s="143"/>
      <c r="G58" s="143" t="s">
        <v>252</v>
      </c>
      <c r="H58" s="149">
        <f>SUM(H54:H57)</f>
        <v>23211</v>
      </c>
      <c r="I58" s="142"/>
      <c r="J58" s="145">
        <f>SUM(J53:J57)</f>
        <v>2041435.02</v>
      </c>
      <c r="K58" s="145">
        <f t="shared" ref="K58:M58" si="6">SUM(K53:K57)</f>
        <v>1191053.3800000001</v>
      </c>
      <c r="L58" s="145">
        <f t="shared" si="6"/>
        <v>1187642.03</v>
      </c>
      <c r="M58" s="145">
        <f t="shared" si="6"/>
        <v>1372651.8499999999</v>
      </c>
      <c r="N58" s="143">
        <v>4</v>
      </c>
      <c r="O58" s="143">
        <v>4</v>
      </c>
      <c r="P58" s="143">
        <f>N58-O58</f>
        <v>0</v>
      </c>
      <c r="Q58" s="146">
        <f t="shared" si="0"/>
        <v>-185009.81999999983</v>
      </c>
      <c r="R58" s="147">
        <f>L58/H58</f>
        <v>51.167206496919562</v>
      </c>
    </row>
    <row r="59" spans="1:18" x14ac:dyDescent="0.35">
      <c r="A59" s="136">
        <v>1</v>
      </c>
      <c r="B59" s="137" t="s">
        <v>59</v>
      </c>
      <c r="C59" s="137" t="s">
        <v>188</v>
      </c>
      <c r="D59" s="137" t="s">
        <v>101</v>
      </c>
      <c r="E59" s="137" t="s">
        <v>253</v>
      </c>
      <c r="F59" s="137" t="s">
        <v>210</v>
      </c>
      <c r="G59" s="137" t="s">
        <v>254</v>
      </c>
      <c r="H59" s="138"/>
      <c r="I59" s="136"/>
      <c r="J59" s="139"/>
      <c r="K59" s="140"/>
      <c r="L59" s="141"/>
      <c r="M59" s="141"/>
      <c r="N59" s="137"/>
      <c r="O59" s="137"/>
      <c r="P59" s="137"/>
    </row>
    <row r="60" spans="1:18" s="156" customFormat="1" x14ac:dyDescent="0.35">
      <c r="A60" s="150">
        <v>2</v>
      </c>
      <c r="B60" s="151" t="s">
        <v>59</v>
      </c>
      <c r="C60" s="151" t="s">
        <v>188</v>
      </c>
      <c r="D60" s="151" t="s">
        <v>101</v>
      </c>
      <c r="E60" s="151" t="s">
        <v>253</v>
      </c>
      <c r="F60" s="151" t="s">
        <v>180</v>
      </c>
      <c r="G60" s="151" t="s">
        <v>255</v>
      </c>
      <c r="H60" s="152">
        <v>2823</v>
      </c>
      <c r="I60" s="150">
        <v>2</v>
      </c>
      <c r="J60" s="141">
        <f>บึงกาฬ!F54</f>
        <v>548605.99</v>
      </c>
      <c r="K60" s="153">
        <f>บึงกาฬ!AG54</f>
        <v>-48982.719999999972</v>
      </c>
      <c r="L60" s="141">
        <f>บึงกาฬ!AH54</f>
        <v>345029.57</v>
      </c>
      <c r="M60" s="141">
        <f>บึงกาฬ!AI54</f>
        <v>443521.28000000003</v>
      </c>
      <c r="N60" s="151"/>
      <c r="O60" s="151"/>
      <c r="P60" s="151"/>
      <c r="Q60" s="154">
        <f t="shared" si="0"/>
        <v>-98491.710000000021</v>
      </c>
      <c r="R60" s="155">
        <f t="shared" si="1"/>
        <v>122.22088912504428</v>
      </c>
    </row>
    <row r="61" spans="1:18" x14ac:dyDescent="0.35">
      <c r="A61" s="136">
        <v>3</v>
      </c>
      <c r="B61" s="137" t="s">
        <v>59</v>
      </c>
      <c r="C61" s="137" t="s">
        <v>188</v>
      </c>
      <c r="D61" s="137" t="s">
        <v>101</v>
      </c>
      <c r="E61" s="137" t="s">
        <v>253</v>
      </c>
      <c r="F61" s="137" t="s">
        <v>180</v>
      </c>
      <c r="G61" s="137" t="s">
        <v>256</v>
      </c>
      <c r="H61" s="138">
        <v>4818</v>
      </c>
      <c r="I61" s="136">
        <v>4</v>
      </c>
      <c r="J61" s="141">
        <f>บึงกาฬ!F55</f>
        <v>1510233.6</v>
      </c>
      <c r="K61" s="153">
        <f>บึงกาฬ!AG55</f>
        <v>-854650.14999999991</v>
      </c>
      <c r="L61" s="141">
        <f>บึงกาฬ!AH55</f>
        <v>302746.89</v>
      </c>
      <c r="M61" s="141">
        <f>บึงกาฬ!AI55</f>
        <v>758724.09</v>
      </c>
      <c r="N61" s="137"/>
      <c r="O61" s="137"/>
      <c r="P61" s="137"/>
      <c r="Q61" s="129">
        <f t="shared" si="0"/>
        <v>-455977.19999999995</v>
      </c>
      <c r="R61" s="130">
        <f t="shared" si="1"/>
        <v>62.83663138231632</v>
      </c>
    </row>
    <row r="62" spans="1:18" x14ac:dyDescent="0.35">
      <c r="A62" s="136">
        <v>4</v>
      </c>
      <c r="B62" s="137" t="s">
        <v>59</v>
      </c>
      <c r="C62" s="137" t="s">
        <v>188</v>
      </c>
      <c r="D62" s="137" t="s">
        <v>101</v>
      </c>
      <c r="E62" s="137" t="s">
        <v>253</v>
      </c>
      <c r="F62" s="137" t="s">
        <v>180</v>
      </c>
      <c r="G62" s="137" t="s">
        <v>257</v>
      </c>
      <c r="H62" s="138">
        <v>2500</v>
      </c>
      <c r="I62" s="136">
        <v>2</v>
      </c>
      <c r="J62" s="141">
        <f>บึงกาฬ!F56</f>
        <v>266501.25</v>
      </c>
      <c r="K62" s="291">
        <f>บึงกาฬ!AG56</f>
        <v>190920.12</v>
      </c>
      <c r="L62" s="141">
        <f>บึงกาฬ!AH56</f>
        <v>331055.2</v>
      </c>
      <c r="M62" s="141">
        <f>บึงกาฬ!AI56</f>
        <v>211942.98</v>
      </c>
      <c r="N62" s="137"/>
      <c r="O62" s="137"/>
      <c r="P62" s="137"/>
      <c r="Q62" s="129">
        <f t="shared" si="0"/>
        <v>119112.22</v>
      </c>
      <c r="R62" s="130">
        <f t="shared" si="1"/>
        <v>132.42207999999999</v>
      </c>
    </row>
    <row r="63" spans="1:18" x14ac:dyDescent="0.35">
      <c r="A63" s="136">
        <v>5</v>
      </c>
      <c r="B63" s="137" t="s">
        <v>59</v>
      </c>
      <c r="C63" s="137" t="s">
        <v>188</v>
      </c>
      <c r="D63" s="137" t="s">
        <v>101</v>
      </c>
      <c r="E63" s="137" t="s">
        <v>253</v>
      </c>
      <c r="F63" s="137" t="s">
        <v>180</v>
      </c>
      <c r="G63" s="137" t="s">
        <v>258</v>
      </c>
      <c r="H63" s="138">
        <v>4429</v>
      </c>
      <c r="I63" s="136">
        <v>3</v>
      </c>
      <c r="J63" s="141">
        <f>บึงกาฬ!F57</f>
        <v>619378.61</v>
      </c>
      <c r="K63" s="141">
        <f>บึงกาฬ!AG57</f>
        <v>50415.809999999939</v>
      </c>
      <c r="L63" s="141">
        <f>บึงกาฬ!AH57</f>
        <v>328880.43</v>
      </c>
      <c r="M63" s="141">
        <f>บึงกาฬ!AI57</f>
        <v>416053.72</v>
      </c>
      <c r="N63" s="137"/>
      <c r="O63" s="137"/>
      <c r="P63" s="137"/>
      <c r="Q63" s="129">
        <f t="shared" si="0"/>
        <v>-87173.289999999979</v>
      </c>
      <c r="R63" s="130">
        <f t="shared" si="1"/>
        <v>74.256136825468502</v>
      </c>
    </row>
    <row r="64" spans="1:18" x14ac:dyDescent="0.35">
      <c r="A64" s="136">
        <v>6</v>
      </c>
      <c r="B64" s="137" t="s">
        <v>59</v>
      </c>
      <c r="C64" s="137" t="s">
        <v>188</v>
      </c>
      <c r="D64" s="137" t="s">
        <v>101</v>
      </c>
      <c r="E64" s="137" t="s">
        <v>253</v>
      </c>
      <c r="F64" s="137" t="s">
        <v>180</v>
      </c>
      <c r="G64" s="137" t="s">
        <v>259</v>
      </c>
      <c r="H64" s="138">
        <v>3247</v>
      </c>
      <c r="I64" s="136">
        <v>3</v>
      </c>
      <c r="J64" s="141">
        <f>บึงกาฬ!F58</f>
        <v>543103.17000000004</v>
      </c>
      <c r="K64" s="141">
        <f>บึงกาฬ!AG58</f>
        <v>498640.1100000001</v>
      </c>
      <c r="L64" s="141">
        <f>บึงกาฬ!AH58</f>
        <v>686226.86</v>
      </c>
      <c r="M64" s="141">
        <f>บึงกาฬ!AI58</f>
        <v>445985.92</v>
      </c>
      <c r="N64" s="137"/>
      <c r="O64" s="137"/>
      <c r="P64" s="137"/>
      <c r="Q64" s="129">
        <f t="shared" si="0"/>
        <v>240240.94</v>
      </c>
      <c r="R64" s="130">
        <f t="shared" si="1"/>
        <v>211.34181090237141</v>
      </c>
    </row>
    <row r="65" spans="1:18" s="156" customFormat="1" x14ac:dyDescent="0.35">
      <c r="A65" s="150">
        <v>7</v>
      </c>
      <c r="B65" s="151" t="s">
        <v>59</v>
      </c>
      <c r="C65" s="151" t="s">
        <v>188</v>
      </c>
      <c r="D65" s="151" t="s">
        <v>101</v>
      </c>
      <c r="E65" s="151" t="s">
        <v>253</v>
      </c>
      <c r="F65" s="151" t="s">
        <v>180</v>
      </c>
      <c r="G65" s="151" t="s">
        <v>260</v>
      </c>
      <c r="H65" s="152">
        <v>1126</v>
      </c>
      <c r="I65" s="150">
        <v>1</v>
      </c>
      <c r="J65" s="141">
        <f>บึงกาฬ!F59</f>
        <v>290436.64</v>
      </c>
      <c r="K65" s="141">
        <f>บึงกาฬ!AG59</f>
        <v>86945.580000000016</v>
      </c>
      <c r="L65" s="141">
        <f>บึงกาฬ!AH59</f>
        <v>132856.93</v>
      </c>
      <c r="M65" s="141">
        <f>บึงกาฬ!AI59</f>
        <v>131219.23000000001</v>
      </c>
      <c r="N65" s="151"/>
      <c r="O65" s="151"/>
      <c r="P65" s="151"/>
      <c r="Q65" s="154">
        <f t="shared" si="0"/>
        <v>1637.6999999999825</v>
      </c>
      <c r="R65" s="155">
        <f t="shared" si="1"/>
        <v>117.99016873889875</v>
      </c>
    </row>
    <row r="66" spans="1:18" s="148" customFormat="1" x14ac:dyDescent="0.35">
      <c r="A66" s="142">
        <v>6</v>
      </c>
      <c r="B66" s="143" t="s">
        <v>59</v>
      </c>
      <c r="C66" s="143"/>
      <c r="D66" s="143"/>
      <c r="E66" s="143" t="s">
        <v>77</v>
      </c>
      <c r="F66" s="143"/>
      <c r="G66" s="143" t="s">
        <v>261</v>
      </c>
      <c r="H66" s="149">
        <f>SUM(H59:H65)</f>
        <v>18943</v>
      </c>
      <c r="I66" s="142"/>
      <c r="J66" s="145">
        <f>SUM(J59:J65)</f>
        <v>3778259.26</v>
      </c>
      <c r="K66" s="145">
        <f t="shared" ref="K66:M66" si="7">SUM(K59:K65)</f>
        <v>-76711.249999999825</v>
      </c>
      <c r="L66" s="145">
        <f t="shared" si="7"/>
        <v>2126795.88</v>
      </c>
      <c r="M66" s="145">
        <f t="shared" si="7"/>
        <v>2407447.2200000002</v>
      </c>
      <c r="N66" s="143">
        <v>6</v>
      </c>
      <c r="O66" s="143">
        <v>6</v>
      </c>
      <c r="P66" s="143">
        <f>N66-O66</f>
        <v>0</v>
      </c>
      <c r="Q66" s="146">
        <f t="shared" si="0"/>
        <v>-280651.34000000032</v>
      </c>
      <c r="R66" s="147">
        <f>L66/H66</f>
        <v>112.27344559995777</v>
      </c>
    </row>
    <row r="67" spans="1:18" x14ac:dyDescent="0.35">
      <c r="A67" s="136">
        <v>1</v>
      </c>
      <c r="B67" s="137" t="s">
        <v>59</v>
      </c>
      <c r="C67" s="137" t="s">
        <v>190</v>
      </c>
      <c r="D67" s="137" t="s">
        <v>80</v>
      </c>
      <c r="E67" s="137" t="s">
        <v>262</v>
      </c>
      <c r="F67" s="137" t="s">
        <v>210</v>
      </c>
      <c r="G67" s="137" t="s">
        <v>263</v>
      </c>
      <c r="H67" s="138"/>
      <c r="I67" s="136"/>
      <c r="J67" s="139"/>
      <c r="K67" s="140"/>
      <c r="L67" s="141"/>
      <c r="M67" s="141"/>
      <c r="N67" s="137"/>
      <c r="O67" s="137"/>
      <c r="P67" s="137"/>
    </row>
    <row r="68" spans="1:18" x14ac:dyDescent="0.35">
      <c r="A68" s="136">
        <v>2</v>
      </c>
      <c r="B68" s="137" t="s">
        <v>59</v>
      </c>
      <c r="C68" s="137" t="s">
        <v>190</v>
      </c>
      <c r="D68" s="137" t="s">
        <v>80</v>
      </c>
      <c r="E68" s="137" t="s">
        <v>262</v>
      </c>
      <c r="F68" s="137" t="s">
        <v>180</v>
      </c>
      <c r="G68" s="137" t="s">
        <v>1421</v>
      </c>
      <c r="H68" s="138">
        <v>3728</v>
      </c>
      <c r="I68" s="136">
        <v>3</v>
      </c>
      <c r="J68" s="139">
        <f>บึงกาฬ!F60</f>
        <v>428638.26</v>
      </c>
      <c r="K68" s="140">
        <f>บึงกาฬ!AG60</f>
        <v>-224521.28999999998</v>
      </c>
      <c r="L68" s="141">
        <f>บึงกาฬ!AH60</f>
        <v>280812.65000000002</v>
      </c>
      <c r="M68" s="141">
        <f>บึงกาฬ!AI60</f>
        <v>208596.75</v>
      </c>
      <c r="N68" s="137"/>
      <c r="O68" s="137"/>
      <c r="P68" s="137"/>
      <c r="Q68" s="129">
        <f t="shared" si="0"/>
        <v>72215.900000000023</v>
      </c>
      <c r="R68" s="130">
        <f t="shared" si="1"/>
        <v>75.325281652360516</v>
      </c>
    </row>
    <row r="69" spans="1:18" x14ac:dyDescent="0.35">
      <c r="A69" s="136">
        <v>3</v>
      </c>
      <c r="B69" s="137" t="s">
        <v>59</v>
      </c>
      <c r="C69" s="137" t="s">
        <v>190</v>
      </c>
      <c r="D69" s="137" t="s">
        <v>80</v>
      </c>
      <c r="E69" s="137" t="s">
        <v>262</v>
      </c>
      <c r="F69" s="137" t="s">
        <v>180</v>
      </c>
      <c r="G69" s="137" t="s">
        <v>265</v>
      </c>
      <c r="H69" s="138">
        <v>3543</v>
      </c>
      <c r="I69" s="136">
        <v>3</v>
      </c>
      <c r="J69" s="139">
        <f>บึงกาฬ!F61</f>
        <v>461774.98</v>
      </c>
      <c r="K69" s="140">
        <f>บึงกาฬ!AG61</f>
        <v>734884.97</v>
      </c>
      <c r="L69" s="141">
        <f>บึงกาฬ!AH61</f>
        <v>285577.73</v>
      </c>
      <c r="M69" s="141">
        <f>บึงกาฬ!AI61</f>
        <v>232122.48</v>
      </c>
      <c r="N69" s="137"/>
      <c r="O69" s="137"/>
      <c r="P69" s="137"/>
      <c r="Q69" s="129">
        <f t="shared" si="0"/>
        <v>53455.249999999971</v>
      </c>
      <c r="R69" s="130">
        <f t="shared" si="1"/>
        <v>80.60336720293536</v>
      </c>
    </row>
    <row r="70" spans="1:18" x14ac:dyDescent="0.35">
      <c r="A70" s="136">
        <v>4</v>
      </c>
      <c r="B70" s="137" t="s">
        <v>59</v>
      </c>
      <c r="C70" s="137" t="s">
        <v>190</v>
      </c>
      <c r="D70" s="137" t="s">
        <v>80</v>
      </c>
      <c r="E70" s="137" t="s">
        <v>262</v>
      </c>
      <c r="F70" s="137" t="s">
        <v>180</v>
      </c>
      <c r="G70" s="137" t="s">
        <v>266</v>
      </c>
      <c r="H70" s="138">
        <v>6330</v>
      </c>
      <c r="I70" s="136">
        <v>5</v>
      </c>
      <c r="J70" s="139">
        <f>บึงกาฬ!F62</f>
        <v>334052.12</v>
      </c>
      <c r="K70" s="140">
        <f>บึงกาฬ!AG62</f>
        <v>-104779.05000000005</v>
      </c>
      <c r="L70" s="141">
        <f>บึงกาฬ!AH62</f>
        <v>378077.79</v>
      </c>
      <c r="M70" s="141">
        <f>บึงกาฬ!AI62</f>
        <v>270568.55</v>
      </c>
      <c r="N70" s="137"/>
      <c r="O70" s="137"/>
      <c r="P70" s="137"/>
      <c r="Q70" s="129">
        <f t="shared" si="0"/>
        <v>107509.23999999999</v>
      </c>
      <c r="R70" s="130">
        <f t="shared" si="1"/>
        <v>59.727928909952603</v>
      </c>
    </row>
    <row r="71" spans="1:18" x14ac:dyDescent="0.35">
      <c r="A71" s="136">
        <v>5</v>
      </c>
      <c r="B71" s="137" t="s">
        <v>59</v>
      </c>
      <c r="C71" s="137" t="s">
        <v>190</v>
      </c>
      <c r="D71" s="137" t="s">
        <v>80</v>
      </c>
      <c r="E71" s="137" t="s">
        <v>262</v>
      </c>
      <c r="F71" s="137" t="s">
        <v>180</v>
      </c>
      <c r="G71" s="137" t="s">
        <v>267</v>
      </c>
      <c r="H71" s="138">
        <v>3421</v>
      </c>
      <c r="I71" s="136">
        <v>3</v>
      </c>
      <c r="J71" s="139">
        <f>บึงกาฬ!F63</f>
        <v>333354.8</v>
      </c>
      <c r="K71" s="140">
        <f>บึงกาฬ!AG63</f>
        <v>48507.429999999935</v>
      </c>
      <c r="L71" s="141">
        <f>บึงกาฬ!AH63</f>
        <v>297471.58</v>
      </c>
      <c r="M71" s="141">
        <f>บึงกาฬ!AI63</f>
        <v>160254.03</v>
      </c>
      <c r="N71" s="137"/>
      <c r="O71" s="137"/>
      <c r="P71" s="137"/>
      <c r="Q71" s="129">
        <f t="shared" ref="Q71:Q134" si="8">L71-M71</f>
        <v>137217.55000000002</v>
      </c>
      <c r="R71" s="130">
        <f t="shared" ref="R71:R134" si="9">L71/H71</f>
        <v>86.954568839520618</v>
      </c>
    </row>
    <row r="72" spans="1:18" x14ac:dyDescent="0.35">
      <c r="A72" s="136">
        <v>6</v>
      </c>
      <c r="B72" s="137" t="s">
        <v>59</v>
      </c>
      <c r="C72" s="137" t="s">
        <v>190</v>
      </c>
      <c r="D72" s="137" t="s">
        <v>80</v>
      </c>
      <c r="E72" s="137" t="s">
        <v>262</v>
      </c>
      <c r="F72" s="137" t="s">
        <v>180</v>
      </c>
      <c r="G72" s="137" t="s">
        <v>268</v>
      </c>
      <c r="H72" s="138">
        <v>3591</v>
      </c>
      <c r="I72" s="136">
        <v>3</v>
      </c>
      <c r="J72" s="139">
        <f>บึงกาฬ!F64</f>
        <v>195750.08</v>
      </c>
      <c r="K72" s="140">
        <f>บึงกาฬ!AG64</f>
        <v>150301.31</v>
      </c>
      <c r="L72" s="141">
        <f>บึงกาฬ!AH64</f>
        <v>245213.35</v>
      </c>
      <c r="M72" s="141">
        <f>บึงกาฬ!AI64</f>
        <v>203262.15</v>
      </c>
      <c r="N72" s="137"/>
      <c r="O72" s="137"/>
      <c r="P72" s="137"/>
      <c r="Q72" s="129">
        <f t="shared" si="8"/>
        <v>41951.200000000012</v>
      </c>
      <c r="R72" s="130">
        <f t="shared" si="9"/>
        <v>68.285533277638535</v>
      </c>
    </row>
    <row r="73" spans="1:18" x14ac:dyDescent="0.35">
      <c r="A73" s="136">
        <v>7</v>
      </c>
      <c r="B73" s="137" t="s">
        <v>59</v>
      </c>
      <c r="C73" s="137" t="s">
        <v>190</v>
      </c>
      <c r="D73" s="137" t="s">
        <v>80</v>
      </c>
      <c r="E73" s="137" t="s">
        <v>262</v>
      </c>
      <c r="F73" s="137" t="s">
        <v>180</v>
      </c>
      <c r="G73" s="137" t="s">
        <v>269</v>
      </c>
      <c r="H73" s="138">
        <v>4772</v>
      </c>
      <c r="I73" s="136">
        <v>4</v>
      </c>
      <c r="J73" s="139">
        <f>บึงกาฬ!F65</f>
        <v>510848.29</v>
      </c>
      <c r="K73" s="140">
        <f>บึงกาฬ!AG65</f>
        <v>324807.23</v>
      </c>
      <c r="L73" s="141">
        <f>บึงกาฬ!AH65</f>
        <v>313997.15000000002</v>
      </c>
      <c r="M73" s="141">
        <f>บึงกาฬ!AI65</f>
        <v>232005.06</v>
      </c>
      <c r="N73" s="137"/>
      <c r="O73" s="137"/>
      <c r="P73" s="137"/>
      <c r="Q73" s="129">
        <f t="shared" si="8"/>
        <v>81992.090000000026</v>
      </c>
      <c r="R73" s="130">
        <f t="shared" si="9"/>
        <v>65.799905699916181</v>
      </c>
    </row>
    <row r="74" spans="1:18" s="148" customFormat="1" x14ac:dyDescent="0.35">
      <c r="A74" s="142">
        <v>7</v>
      </c>
      <c r="B74" s="143" t="s">
        <v>59</v>
      </c>
      <c r="C74" s="143"/>
      <c r="D74" s="143"/>
      <c r="E74" s="143" t="s">
        <v>77</v>
      </c>
      <c r="F74" s="143"/>
      <c r="G74" s="143" t="s">
        <v>270</v>
      </c>
      <c r="H74" s="149">
        <f>SUM(H67:H73)</f>
        <v>25385</v>
      </c>
      <c r="I74" s="142"/>
      <c r="J74" s="145">
        <f>SUM(J67:J73)</f>
        <v>2264418.5299999998</v>
      </c>
      <c r="K74" s="145">
        <f t="shared" ref="K74:M74" si="10">SUM(K67:K73)</f>
        <v>929200.59999999986</v>
      </c>
      <c r="L74" s="145">
        <f t="shared" si="10"/>
        <v>1801150.25</v>
      </c>
      <c r="M74" s="145">
        <f t="shared" si="10"/>
        <v>1306809.02</v>
      </c>
      <c r="N74" s="143">
        <v>6</v>
      </c>
      <c r="O74" s="143">
        <v>6</v>
      </c>
      <c r="P74" s="143">
        <f>N74-O74</f>
        <v>0</v>
      </c>
      <c r="Q74" s="146">
        <f>L74-M74</f>
        <v>494341.23</v>
      </c>
      <c r="R74" s="147">
        <f>L74/H74</f>
        <v>70.953328737443371</v>
      </c>
    </row>
    <row r="75" spans="1:18" x14ac:dyDescent="0.35">
      <c r="A75" s="136">
        <v>1</v>
      </c>
      <c r="B75" s="137" t="s">
        <v>59</v>
      </c>
      <c r="C75" s="137" t="s">
        <v>192</v>
      </c>
      <c r="D75" s="137" t="s">
        <v>115</v>
      </c>
      <c r="E75" s="137" t="s">
        <v>271</v>
      </c>
      <c r="F75" s="137" t="s">
        <v>210</v>
      </c>
      <c r="G75" s="137" t="s">
        <v>272</v>
      </c>
      <c r="H75" s="138"/>
      <c r="I75" s="136"/>
      <c r="J75" s="139"/>
      <c r="K75" s="140"/>
      <c r="L75" s="141"/>
      <c r="M75" s="141"/>
      <c r="N75" s="137"/>
      <c r="O75" s="137"/>
      <c r="P75" s="137"/>
    </row>
    <row r="76" spans="1:18" x14ac:dyDescent="0.35">
      <c r="A76" s="136">
        <v>2</v>
      </c>
      <c r="B76" s="137" t="s">
        <v>59</v>
      </c>
      <c r="C76" s="137" t="s">
        <v>192</v>
      </c>
      <c r="D76" s="137" t="s">
        <v>115</v>
      </c>
      <c r="E76" s="137" t="s">
        <v>271</v>
      </c>
      <c r="F76" s="137" t="s">
        <v>180</v>
      </c>
      <c r="G76" s="137" t="s">
        <v>273</v>
      </c>
      <c r="H76" s="138">
        <v>5834</v>
      </c>
      <c r="I76" s="136">
        <v>4</v>
      </c>
      <c r="J76" s="139">
        <f>บึงกาฬ!F66</f>
        <v>218514.97</v>
      </c>
      <c r="K76" s="140">
        <f>บึงกาฬ!AG66</f>
        <v>237226.32000000004</v>
      </c>
      <c r="L76" s="140">
        <f>บึงกาฬ!AH66</f>
        <v>124965.06</v>
      </c>
      <c r="M76" s="140">
        <f>บึงกาฬ!AI66</f>
        <v>185748.6</v>
      </c>
      <c r="N76" s="137"/>
      <c r="O76" s="137"/>
      <c r="P76" s="137"/>
      <c r="Q76" s="129">
        <f t="shared" si="8"/>
        <v>-60783.540000000008</v>
      </c>
      <c r="R76" s="130">
        <f t="shared" si="9"/>
        <v>21.420133699005827</v>
      </c>
    </row>
    <row r="77" spans="1:18" x14ac:dyDescent="0.35">
      <c r="A77" s="136">
        <v>3</v>
      </c>
      <c r="B77" s="137" t="s">
        <v>59</v>
      </c>
      <c r="C77" s="137" t="s">
        <v>192</v>
      </c>
      <c r="D77" s="137" t="s">
        <v>115</v>
      </c>
      <c r="E77" s="137" t="s">
        <v>271</v>
      </c>
      <c r="F77" s="137" t="s">
        <v>180</v>
      </c>
      <c r="G77" s="137" t="s">
        <v>274</v>
      </c>
      <c r="H77" s="138">
        <v>4475</v>
      </c>
      <c r="I77" s="136">
        <v>3</v>
      </c>
      <c r="J77" s="139">
        <f>บึงกาฬ!F67</f>
        <v>492965.74</v>
      </c>
      <c r="K77" s="140">
        <f>บึงกาฬ!AG67</f>
        <v>403889.22</v>
      </c>
      <c r="L77" s="140">
        <f>บึงกาฬ!AH67</f>
        <v>278426.55</v>
      </c>
      <c r="M77" s="140">
        <f>บึงกาฬ!AI67</f>
        <v>113094.33</v>
      </c>
      <c r="N77" s="137"/>
      <c r="O77" s="137"/>
      <c r="P77" s="137"/>
      <c r="Q77" s="129">
        <f t="shared" si="8"/>
        <v>165332.21999999997</v>
      </c>
      <c r="R77" s="130">
        <f t="shared" si="9"/>
        <v>62.218223463687146</v>
      </c>
    </row>
    <row r="78" spans="1:18" x14ac:dyDescent="0.35">
      <c r="A78" s="136">
        <v>4</v>
      </c>
      <c r="B78" s="137" t="s">
        <v>59</v>
      </c>
      <c r="C78" s="137" t="s">
        <v>192</v>
      </c>
      <c r="D78" s="137" t="s">
        <v>115</v>
      </c>
      <c r="E78" s="137" t="s">
        <v>271</v>
      </c>
      <c r="F78" s="137" t="s">
        <v>180</v>
      </c>
      <c r="G78" s="137" t="s">
        <v>275</v>
      </c>
      <c r="H78" s="138">
        <v>1990</v>
      </c>
      <c r="I78" s="136">
        <v>2</v>
      </c>
      <c r="J78" s="139">
        <f>บึงกาฬ!F68</f>
        <v>138397.54</v>
      </c>
      <c r="K78" s="140">
        <f>บึงกาฬ!AG68</f>
        <v>113452.83000000002</v>
      </c>
      <c r="L78" s="140">
        <f>บึงกาฬ!AH68</f>
        <v>163278.5</v>
      </c>
      <c r="M78" s="140">
        <f>บึงกาฬ!AI68</f>
        <v>88528.98</v>
      </c>
      <c r="N78" s="137"/>
      <c r="O78" s="137"/>
      <c r="P78" s="137"/>
      <c r="Q78" s="129">
        <f t="shared" si="8"/>
        <v>74749.52</v>
      </c>
      <c r="R78" s="130">
        <f t="shared" si="9"/>
        <v>82.049497487437179</v>
      </c>
    </row>
    <row r="79" spans="1:18" x14ac:dyDescent="0.35">
      <c r="A79" s="136">
        <v>5</v>
      </c>
      <c r="B79" s="137" t="s">
        <v>59</v>
      </c>
      <c r="C79" s="137" t="s">
        <v>192</v>
      </c>
      <c r="D79" s="137" t="s">
        <v>115</v>
      </c>
      <c r="E79" s="137" t="s">
        <v>271</v>
      </c>
      <c r="F79" s="137" t="s">
        <v>180</v>
      </c>
      <c r="G79" s="137" t="s">
        <v>276</v>
      </c>
      <c r="H79" s="138">
        <v>5043</v>
      </c>
      <c r="I79" s="136">
        <v>4</v>
      </c>
      <c r="J79" s="139">
        <f>บึงกาฬ!F69</f>
        <v>292564.71999999997</v>
      </c>
      <c r="K79" s="140">
        <f>บึงกาฬ!AG69</f>
        <v>238787.15999999997</v>
      </c>
      <c r="L79" s="140">
        <f>บึงกาฬ!AH69</f>
        <v>218830.17</v>
      </c>
      <c r="M79" s="140">
        <f>บึงกาฬ!AI69</f>
        <v>156485.18</v>
      </c>
      <c r="N79" s="137"/>
      <c r="O79" s="137"/>
      <c r="P79" s="137"/>
      <c r="Q79" s="129">
        <f t="shared" si="8"/>
        <v>62344.99000000002</v>
      </c>
      <c r="R79" s="130">
        <f t="shared" si="9"/>
        <v>43.39285544318858</v>
      </c>
    </row>
    <row r="80" spans="1:18" x14ac:dyDescent="0.35">
      <c r="A80" s="136">
        <v>6</v>
      </c>
      <c r="B80" s="137" t="s">
        <v>59</v>
      </c>
      <c r="C80" s="137" t="s">
        <v>192</v>
      </c>
      <c r="D80" s="137" t="s">
        <v>115</v>
      </c>
      <c r="E80" s="137" t="s">
        <v>271</v>
      </c>
      <c r="F80" s="137" t="s">
        <v>180</v>
      </c>
      <c r="G80" s="137" t="s">
        <v>277</v>
      </c>
      <c r="H80" s="138">
        <v>5442</v>
      </c>
      <c r="I80" s="136">
        <v>4</v>
      </c>
      <c r="J80" s="139">
        <f>บึงกาฬ!F70</f>
        <v>262159.69</v>
      </c>
      <c r="K80" s="140">
        <f>บึงกาฬ!AG70</f>
        <v>241708.86000000002</v>
      </c>
      <c r="L80" s="140">
        <f>บึงกาฬ!AH70</f>
        <v>248647.43</v>
      </c>
      <c r="M80" s="140">
        <f>บึงกาฬ!AI70</f>
        <v>241055.53</v>
      </c>
      <c r="N80" s="137"/>
      <c r="O80" s="137"/>
      <c r="P80" s="137"/>
      <c r="Q80" s="129">
        <f t="shared" si="8"/>
        <v>7591.8999999999942</v>
      </c>
      <c r="R80" s="130">
        <f t="shared" si="9"/>
        <v>45.690450202131565</v>
      </c>
    </row>
    <row r="81" spans="1:18" s="148" customFormat="1" x14ac:dyDescent="0.35">
      <c r="A81" s="142">
        <v>8</v>
      </c>
      <c r="B81" s="143" t="s">
        <v>59</v>
      </c>
      <c r="C81" s="143"/>
      <c r="D81" s="143"/>
      <c r="E81" s="143" t="s">
        <v>77</v>
      </c>
      <c r="F81" s="143"/>
      <c r="G81" s="143" t="s">
        <v>278</v>
      </c>
      <c r="H81" s="149">
        <f>SUM(H75:H80)</f>
        <v>22784</v>
      </c>
      <c r="I81" s="142"/>
      <c r="J81" s="145">
        <f>SUM(J75:J80)</f>
        <v>1404602.66</v>
      </c>
      <c r="K81" s="145">
        <f t="shared" ref="K81:M81" si="11">SUM(K75:K80)</f>
        <v>1235064.3900000001</v>
      </c>
      <c r="L81" s="145">
        <f t="shared" si="11"/>
        <v>1034147.71</v>
      </c>
      <c r="M81" s="145">
        <f t="shared" si="11"/>
        <v>784912.62</v>
      </c>
      <c r="N81" s="143">
        <v>5</v>
      </c>
      <c r="O81" s="143">
        <v>5</v>
      </c>
      <c r="P81" s="143">
        <f>N81-O81</f>
        <v>0</v>
      </c>
      <c r="Q81" s="146">
        <f t="shared" si="8"/>
        <v>249235.08999999997</v>
      </c>
      <c r="R81" s="147">
        <f t="shared" si="9"/>
        <v>45.389207777387639</v>
      </c>
    </row>
    <row r="82" spans="1:18" s="148" customFormat="1" ht="21.75" thickBot="1" x14ac:dyDescent="0.4">
      <c r="A82" s="157"/>
      <c r="B82" s="158" t="s">
        <v>59</v>
      </c>
      <c r="C82" s="158" t="s">
        <v>59</v>
      </c>
      <c r="D82" s="158" t="s">
        <v>59</v>
      </c>
      <c r="E82" s="158" t="s">
        <v>59</v>
      </c>
      <c r="F82" s="158"/>
      <c r="G82" s="158" t="s">
        <v>279</v>
      </c>
      <c r="H82" s="159">
        <f>H20+H34+H47+H52+H58+H66+H74+H81</f>
        <v>250354</v>
      </c>
      <c r="I82" s="157"/>
      <c r="J82" s="160">
        <f>J20+J34+J47+J52+J58+J66+J74+J81</f>
        <v>24921118.760000002</v>
      </c>
      <c r="K82" s="161">
        <f>K20+K34+K47+K52+K58+K66+K74+K81</f>
        <v>15214451.82</v>
      </c>
      <c r="L82" s="160">
        <f t="shared" ref="L82:M82" si="12">L20+L34+L47+L52+L58+L66+L74+L81</f>
        <v>14353969.66</v>
      </c>
      <c r="M82" s="160">
        <f t="shared" si="12"/>
        <v>14618822.529999999</v>
      </c>
      <c r="N82" s="158">
        <f>N20+N34+N47+N52+N58+N66+N74+N81</f>
        <v>61</v>
      </c>
      <c r="O82" s="158">
        <f>O20+O34+O47+O52+O58+O66+O74+O81</f>
        <v>60</v>
      </c>
      <c r="P82" s="158">
        <f>N82-O82</f>
        <v>1</v>
      </c>
      <c r="Q82" s="146">
        <f t="shared" si="8"/>
        <v>-264852.86999999918</v>
      </c>
      <c r="R82" s="147">
        <f t="shared" si="9"/>
        <v>57.334692715115395</v>
      </c>
    </row>
    <row r="83" spans="1:18" s="148" customFormat="1" ht="22.5" thickTop="1" thickBot="1" x14ac:dyDescent="0.4">
      <c r="A83" s="162"/>
      <c r="B83" s="163"/>
      <c r="C83" s="163"/>
      <c r="D83" s="163"/>
      <c r="E83" s="329" t="s">
        <v>280</v>
      </c>
      <c r="F83" s="330"/>
      <c r="G83" s="331"/>
      <c r="H83" s="164"/>
      <c r="I83" s="162"/>
      <c r="J83" s="165">
        <f>J82/O82</f>
        <v>415351.97933333338</v>
      </c>
      <c r="K83" s="166">
        <f>K82/O82</f>
        <v>253574.19700000001</v>
      </c>
      <c r="L83" s="165">
        <f>L82/O82</f>
        <v>239232.82766666668</v>
      </c>
      <c r="M83" s="165">
        <f>M82/O82</f>
        <v>243647.04216666665</v>
      </c>
      <c r="N83" s="163"/>
      <c r="O83" s="163"/>
      <c r="P83" s="163"/>
      <c r="Q83" s="129"/>
      <c r="R83" s="130"/>
    </row>
    <row r="84" spans="1:18" ht="21.75" thickTop="1" x14ac:dyDescent="0.35">
      <c r="A84" s="167">
        <v>1</v>
      </c>
      <c r="B84" s="168" t="s">
        <v>63</v>
      </c>
      <c r="C84" s="168" t="s">
        <v>281</v>
      </c>
      <c r="D84" s="168" t="s">
        <v>282</v>
      </c>
      <c r="E84" s="168" t="s">
        <v>0</v>
      </c>
      <c r="F84" s="168" t="s">
        <v>177</v>
      </c>
      <c r="G84" s="168" t="s">
        <v>283</v>
      </c>
      <c r="H84" s="169"/>
      <c r="I84" s="167"/>
      <c r="J84" s="170"/>
      <c r="K84" s="171"/>
      <c r="L84" s="172"/>
      <c r="M84" s="172"/>
      <c r="N84" s="168"/>
      <c r="O84" s="168"/>
      <c r="P84" s="168"/>
    </row>
    <row r="85" spans="1:18" x14ac:dyDescent="0.35">
      <c r="A85" s="136">
        <v>2</v>
      </c>
      <c r="B85" s="137" t="s">
        <v>63</v>
      </c>
      <c r="C85" s="137" t="s">
        <v>281</v>
      </c>
      <c r="D85" s="137" t="s">
        <v>282</v>
      </c>
      <c r="E85" s="137" t="s">
        <v>0</v>
      </c>
      <c r="F85" s="137" t="s">
        <v>180</v>
      </c>
      <c r="G85" s="137" t="s">
        <v>605</v>
      </c>
      <c r="H85" s="138">
        <v>5737</v>
      </c>
      <c r="I85" s="136">
        <v>4</v>
      </c>
      <c r="J85" s="139">
        <f>หนองบัวลำภู!F4</f>
        <v>269529.71999999997</v>
      </c>
      <c r="K85" s="292">
        <f>หนองบัวลำภู!AD4</f>
        <v>318503.63</v>
      </c>
      <c r="L85" s="141">
        <f>หนองบัวลำภู!AE4</f>
        <v>134246.04</v>
      </c>
      <c r="M85" s="141">
        <f>หนองบัวลำภู!AF4</f>
        <v>202263.81999999998</v>
      </c>
      <c r="N85" s="137"/>
      <c r="O85" s="137"/>
      <c r="P85" s="137"/>
      <c r="Q85" s="129">
        <f t="shared" si="8"/>
        <v>-68017.77999999997</v>
      </c>
      <c r="R85" s="130">
        <f t="shared" si="9"/>
        <v>23.400041833711001</v>
      </c>
    </row>
    <row r="86" spans="1:18" x14ac:dyDescent="0.35">
      <c r="A86" s="136">
        <v>3</v>
      </c>
      <c r="B86" s="137" t="s">
        <v>63</v>
      </c>
      <c r="C86" s="137" t="s">
        <v>281</v>
      </c>
      <c r="D86" s="137" t="s">
        <v>282</v>
      </c>
      <c r="E86" s="137" t="s">
        <v>0</v>
      </c>
      <c r="F86" s="137" t="s">
        <v>180</v>
      </c>
      <c r="G86" s="137" t="s">
        <v>606</v>
      </c>
      <c r="H86" s="138">
        <v>4213</v>
      </c>
      <c r="I86" s="136">
        <v>3</v>
      </c>
      <c r="J86" s="139">
        <f>หนองบัวลำภู!F5</f>
        <v>112916.44</v>
      </c>
      <c r="K86" s="292">
        <f>หนองบัวลำภู!AD5</f>
        <v>250921.03000000003</v>
      </c>
      <c r="L86" s="141">
        <f>หนองบัวลำภู!AE5</f>
        <v>119598</v>
      </c>
      <c r="M86" s="141">
        <f>หนองบัวลำภู!AF5</f>
        <v>288754.32999999996</v>
      </c>
      <c r="N86" s="137"/>
      <c r="O86" s="137"/>
      <c r="P86" s="137"/>
      <c r="Q86" s="129">
        <f t="shared" si="8"/>
        <v>-169156.32999999996</v>
      </c>
      <c r="R86" s="130">
        <f t="shared" si="9"/>
        <v>28.387847139805363</v>
      </c>
    </row>
    <row r="87" spans="1:18" x14ac:dyDescent="0.35">
      <c r="A87" s="136">
        <v>4</v>
      </c>
      <c r="B87" s="137" t="s">
        <v>63</v>
      </c>
      <c r="C87" s="137" t="s">
        <v>281</v>
      </c>
      <c r="D87" s="137" t="s">
        <v>282</v>
      </c>
      <c r="E87" s="137" t="s">
        <v>0</v>
      </c>
      <c r="F87" s="137" t="s">
        <v>180</v>
      </c>
      <c r="G87" s="137" t="s">
        <v>607</v>
      </c>
      <c r="H87" s="138">
        <v>4949</v>
      </c>
      <c r="I87" s="136">
        <v>4</v>
      </c>
      <c r="J87" s="139">
        <f>หนองบัวลำภู!F6</f>
        <v>263715.46000000002</v>
      </c>
      <c r="K87" s="292">
        <f>หนองบัวลำภู!AD6</f>
        <v>400996.57</v>
      </c>
      <c r="L87" s="141">
        <f>หนองบัวลำภู!AE6</f>
        <v>191327</v>
      </c>
      <c r="M87" s="141">
        <f>หนองบัวลำภู!AF6</f>
        <v>267641.21999999997</v>
      </c>
      <c r="N87" s="137"/>
      <c r="O87" s="137"/>
      <c r="P87" s="137"/>
      <c r="Q87" s="129">
        <f t="shared" si="8"/>
        <v>-76314.219999999972</v>
      </c>
      <c r="R87" s="130">
        <f t="shared" si="9"/>
        <v>38.659729238229943</v>
      </c>
    </row>
    <row r="88" spans="1:18" x14ac:dyDescent="0.35">
      <c r="A88" s="136">
        <v>5</v>
      </c>
      <c r="B88" s="137" t="s">
        <v>63</v>
      </c>
      <c r="C88" s="137" t="s">
        <v>281</v>
      </c>
      <c r="D88" s="137" t="s">
        <v>282</v>
      </c>
      <c r="E88" s="137" t="s">
        <v>0</v>
      </c>
      <c r="F88" s="137" t="s">
        <v>180</v>
      </c>
      <c r="G88" s="137" t="s">
        <v>608</v>
      </c>
      <c r="H88" s="138">
        <v>7233</v>
      </c>
      <c r="I88" s="136">
        <v>5</v>
      </c>
      <c r="J88" s="139">
        <f>หนองบัวลำภู!F7</f>
        <v>74579.53</v>
      </c>
      <c r="K88" s="292">
        <f>หนองบัวลำภู!AD7</f>
        <v>221832.87</v>
      </c>
      <c r="L88" s="141">
        <f>หนองบัวลำภู!AE7</f>
        <v>197193.7</v>
      </c>
      <c r="M88" s="141">
        <f>หนองบัวลำภู!AF7</f>
        <v>359352</v>
      </c>
      <c r="N88" s="137"/>
      <c r="O88" s="137"/>
      <c r="P88" s="137"/>
      <c r="Q88" s="129">
        <f t="shared" si="8"/>
        <v>-162158.29999999999</v>
      </c>
      <c r="R88" s="130">
        <f t="shared" si="9"/>
        <v>27.263058205447258</v>
      </c>
    </row>
    <row r="89" spans="1:18" x14ac:dyDescent="0.35">
      <c r="A89" s="136">
        <v>6</v>
      </c>
      <c r="B89" s="137" t="s">
        <v>63</v>
      </c>
      <c r="C89" s="137" t="s">
        <v>281</v>
      </c>
      <c r="D89" s="137" t="s">
        <v>282</v>
      </c>
      <c r="E89" s="137" t="s">
        <v>0</v>
      </c>
      <c r="F89" s="137" t="s">
        <v>180</v>
      </c>
      <c r="G89" s="137" t="s">
        <v>609</v>
      </c>
      <c r="H89" s="138">
        <v>5081</v>
      </c>
      <c r="I89" s="136">
        <v>4</v>
      </c>
      <c r="J89" s="139">
        <f>หนองบัวลำภู!F8</f>
        <v>388643.71</v>
      </c>
      <c r="K89" s="292">
        <f>หนองบัวลำภู!AD8</f>
        <v>398795.73</v>
      </c>
      <c r="L89" s="141">
        <f>หนองบัวลำภู!AE8</f>
        <v>146046.89000000001</v>
      </c>
      <c r="M89" s="141">
        <f>หนองบัวลำภู!AF8</f>
        <v>282359.14999999997</v>
      </c>
      <c r="N89" s="137"/>
      <c r="O89" s="137"/>
      <c r="P89" s="137"/>
      <c r="Q89" s="129">
        <f t="shared" si="8"/>
        <v>-136312.25999999995</v>
      </c>
      <c r="R89" s="130">
        <f t="shared" si="9"/>
        <v>28.743729580791186</v>
      </c>
    </row>
    <row r="90" spans="1:18" x14ac:dyDescent="0.35">
      <c r="A90" s="136">
        <v>7</v>
      </c>
      <c r="B90" s="137" t="s">
        <v>63</v>
      </c>
      <c r="C90" s="137" t="s">
        <v>281</v>
      </c>
      <c r="D90" s="137" t="s">
        <v>282</v>
      </c>
      <c r="E90" s="137" t="s">
        <v>0</v>
      </c>
      <c r="F90" s="137" t="s">
        <v>180</v>
      </c>
      <c r="G90" s="137" t="s">
        <v>610</v>
      </c>
      <c r="H90" s="138">
        <v>1868</v>
      </c>
      <c r="I90" s="136">
        <v>2</v>
      </c>
      <c r="J90" s="139">
        <f>หนองบัวลำภู!F9</f>
        <v>164763.98000000001</v>
      </c>
      <c r="K90" s="292">
        <f>หนองบัวลำภู!AD9</f>
        <v>166129.11000000002</v>
      </c>
      <c r="L90" s="141">
        <f>หนองบัวลำภู!AE9</f>
        <v>121803.5</v>
      </c>
      <c r="M90" s="141">
        <f>หนองบัวลำภู!AF9</f>
        <v>153966.53999999998</v>
      </c>
      <c r="N90" s="137"/>
      <c r="O90" s="137"/>
      <c r="P90" s="137"/>
      <c r="Q90" s="129">
        <f t="shared" si="8"/>
        <v>-32163.039999999979</v>
      </c>
      <c r="R90" s="130">
        <f t="shared" si="9"/>
        <v>65.20529978586724</v>
      </c>
    </row>
    <row r="91" spans="1:18" x14ac:dyDescent="0.35">
      <c r="A91" s="136">
        <v>8</v>
      </c>
      <c r="B91" s="137" t="s">
        <v>63</v>
      </c>
      <c r="C91" s="137" t="s">
        <v>281</v>
      </c>
      <c r="D91" s="137" t="s">
        <v>282</v>
      </c>
      <c r="E91" s="137" t="s">
        <v>0</v>
      </c>
      <c r="F91" s="137" t="s">
        <v>180</v>
      </c>
      <c r="G91" s="137" t="s">
        <v>611</v>
      </c>
      <c r="H91" s="138">
        <v>7126</v>
      </c>
      <c r="I91" s="136">
        <v>5</v>
      </c>
      <c r="J91" s="139">
        <f>หนองบัวลำภู!F10</f>
        <v>164441.24</v>
      </c>
      <c r="K91" s="140">
        <f>หนองบัวลำภู!AD10</f>
        <v>245346.47999999998</v>
      </c>
      <c r="L91" s="141">
        <f>หนองบัวลำภู!AE10</f>
        <v>163339.96</v>
      </c>
      <c r="M91" s="141">
        <f>หนองบัวลำภู!AF10</f>
        <v>275761.31</v>
      </c>
      <c r="N91" s="137"/>
      <c r="O91" s="137"/>
      <c r="P91" s="137"/>
      <c r="Q91" s="129">
        <f t="shared" si="8"/>
        <v>-112421.35</v>
      </c>
      <c r="R91" s="130">
        <f t="shared" si="9"/>
        <v>22.921689587426325</v>
      </c>
    </row>
    <row r="92" spans="1:18" x14ac:dyDescent="0.35">
      <c r="A92" s="136">
        <v>9</v>
      </c>
      <c r="B92" s="137" t="s">
        <v>63</v>
      </c>
      <c r="C92" s="137" t="s">
        <v>281</v>
      </c>
      <c r="D92" s="137" t="s">
        <v>282</v>
      </c>
      <c r="E92" s="137" t="s">
        <v>0</v>
      </c>
      <c r="F92" s="137" t="s">
        <v>180</v>
      </c>
      <c r="G92" s="137" t="s">
        <v>612</v>
      </c>
      <c r="H92" s="138">
        <v>2671</v>
      </c>
      <c r="I92" s="136">
        <v>2</v>
      </c>
      <c r="J92" s="139">
        <f>หนองบัวลำภู!F11</f>
        <v>12489.64</v>
      </c>
      <c r="K92" s="292">
        <f>หนองบัวลำภู!AD11</f>
        <v>62131.7</v>
      </c>
      <c r="L92" s="141">
        <f>หนองบัวลำภู!AE11</f>
        <v>97851.33</v>
      </c>
      <c r="M92" s="141">
        <f>หนองบัวลำภู!AF11</f>
        <v>170884.9</v>
      </c>
      <c r="N92" s="137"/>
      <c r="O92" s="137"/>
      <c r="P92" s="137"/>
      <c r="Q92" s="129">
        <f t="shared" si="8"/>
        <v>-73033.569999999992</v>
      </c>
      <c r="R92" s="130">
        <f t="shared" si="9"/>
        <v>36.634717334331711</v>
      </c>
    </row>
    <row r="93" spans="1:18" x14ac:dyDescent="0.35">
      <c r="A93" s="136">
        <v>10</v>
      </c>
      <c r="B93" s="137" t="s">
        <v>63</v>
      </c>
      <c r="C93" s="137" t="s">
        <v>281</v>
      </c>
      <c r="D93" s="137" t="s">
        <v>282</v>
      </c>
      <c r="E93" s="137" t="s">
        <v>0</v>
      </c>
      <c r="F93" s="137" t="s">
        <v>180</v>
      </c>
      <c r="G93" s="137" t="s">
        <v>613</v>
      </c>
      <c r="H93" s="138">
        <v>4501</v>
      </c>
      <c r="I93" s="136">
        <v>4</v>
      </c>
      <c r="J93" s="139">
        <f>หนองบัวลำภู!F12</f>
        <v>526575.44999999995</v>
      </c>
      <c r="K93" s="140">
        <f>หนองบัวลำภู!AD12</f>
        <v>614812.42000000004</v>
      </c>
      <c r="L93" s="141">
        <f>หนองบัวลำภู!AE12</f>
        <v>128660.69</v>
      </c>
      <c r="M93" s="141">
        <f>หนองบัวลำภู!AF12</f>
        <v>237482.62</v>
      </c>
      <c r="N93" s="137"/>
      <c r="O93" s="137"/>
      <c r="P93" s="137"/>
      <c r="Q93" s="129">
        <f t="shared" si="8"/>
        <v>-108821.93</v>
      </c>
      <c r="R93" s="130">
        <f t="shared" si="9"/>
        <v>28.584912241724062</v>
      </c>
    </row>
    <row r="94" spans="1:18" x14ac:dyDescent="0.35">
      <c r="A94" s="136">
        <v>11</v>
      </c>
      <c r="B94" s="137" t="s">
        <v>63</v>
      </c>
      <c r="C94" s="137" t="s">
        <v>281</v>
      </c>
      <c r="D94" s="137" t="s">
        <v>282</v>
      </c>
      <c r="E94" s="137" t="s">
        <v>0</v>
      </c>
      <c r="F94" s="137" t="s">
        <v>180</v>
      </c>
      <c r="G94" s="137" t="s">
        <v>614</v>
      </c>
      <c r="H94" s="138">
        <v>3077</v>
      </c>
      <c r="I94" s="136">
        <v>3</v>
      </c>
      <c r="J94" s="139">
        <f>หนองบัวลำภู!F13</f>
        <v>346000.36</v>
      </c>
      <c r="K94" s="140">
        <f>หนองบัวลำภู!AD13</f>
        <v>397101.19</v>
      </c>
      <c r="L94" s="141">
        <f>หนองบัวลำภู!AE13</f>
        <v>47635.22</v>
      </c>
      <c r="M94" s="141">
        <f>หนองบัวลำภู!AF13</f>
        <v>115796.59</v>
      </c>
      <c r="N94" s="137"/>
      <c r="O94" s="137"/>
      <c r="P94" s="137"/>
      <c r="Q94" s="129">
        <f t="shared" si="8"/>
        <v>-68161.37</v>
      </c>
      <c r="R94" s="130">
        <f t="shared" si="9"/>
        <v>15.481059473513163</v>
      </c>
    </row>
    <row r="95" spans="1:18" x14ac:dyDescent="0.35">
      <c r="A95" s="136">
        <v>12</v>
      </c>
      <c r="B95" s="137" t="s">
        <v>63</v>
      </c>
      <c r="C95" s="137" t="s">
        <v>281</v>
      </c>
      <c r="D95" s="137" t="s">
        <v>282</v>
      </c>
      <c r="E95" s="137" t="s">
        <v>0</v>
      </c>
      <c r="F95" s="137" t="s">
        <v>180</v>
      </c>
      <c r="G95" s="137" t="s">
        <v>615</v>
      </c>
      <c r="H95" s="138">
        <v>2778</v>
      </c>
      <c r="I95" s="136">
        <v>2</v>
      </c>
      <c r="J95" s="139">
        <f>หนองบัวลำภู!F14</f>
        <v>182231.55</v>
      </c>
      <c r="K95" s="140">
        <f>หนองบัวลำภู!AD14</f>
        <v>226197.1</v>
      </c>
      <c r="L95" s="141">
        <f>หนองบัวลำภู!AE14</f>
        <v>88852.67</v>
      </c>
      <c r="M95" s="141">
        <f>หนองบัวลำภู!AF14</f>
        <v>192242.21</v>
      </c>
      <c r="N95" s="137"/>
      <c r="O95" s="137"/>
      <c r="P95" s="137"/>
      <c r="Q95" s="129">
        <f t="shared" si="8"/>
        <v>-103389.54</v>
      </c>
      <c r="R95" s="130">
        <f t="shared" si="9"/>
        <v>31.984402447804175</v>
      </c>
    </row>
    <row r="96" spans="1:18" x14ac:dyDescent="0.35">
      <c r="A96" s="136">
        <v>13</v>
      </c>
      <c r="B96" s="137" t="s">
        <v>63</v>
      </c>
      <c r="C96" s="137" t="s">
        <v>281</v>
      </c>
      <c r="D96" s="137" t="s">
        <v>282</v>
      </c>
      <c r="E96" s="137" t="s">
        <v>0</v>
      </c>
      <c r="F96" s="137" t="s">
        <v>180</v>
      </c>
      <c r="G96" s="137" t="s">
        <v>616</v>
      </c>
      <c r="H96" s="138">
        <v>4143</v>
      </c>
      <c r="I96" s="136">
        <v>3</v>
      </c>
      <c r="J96" s="139">
        <f>หนองบัวลำภู!F15</f>
        <v>351547.29</v>
      </c>
      <c r="K96" s="292">
        <f>หนองบัวลำภู!AD15</f>
        <v>359697.91999999998</v>
      </c>
      <c r="L96" s="141">
        <f>หนองบัวลำภู!AE15</f>
        <v>133427.06</v>
      </c>
      <c r="M96" s="141">
        <f>หนองบัวลำภู!AF15</f>
        <v>250724.94</v>
      </c>
      <c r="N96" s="137"/>
      <c r="O96" s="137"/>
      <c r="P96" s="137"/>
      <c r="Q96" s="129">
        <f t="shared" si="8"/>
        <v>-117297.88</v>
      </c>
      <c r="R96" s="130">
        <f t="shared" si="9"/>
        <v>32.205421192372675</v>
      </c>
    </row>
    <row r="97" spans="1:18" x14ac:dyDescent="0.35">
      <c r="A97" s="136">
        <v>14</v>
      </c>
      <c r="B97" s="137" t="s">
        <v>63</v>
      </c>
      <c r="C97" s="137" t="s">
        <v>281</v>
      </c>
      <c r="D97" s="137" t="s">
        <v>282</v>
      </c>
      <c r="E97" s="137" t="s">
        <v>0</v>
      </c>
      <c r="F97" s="137" t="s">
        <v>180</v>
      </c>
      <c r="G97" s="137" t="s">
        <v>617</v>
      </c>
      <c r="H97" s="138">
        <v>5018</v>
      </c>
      <c r="I97" s="136">
        <v>4</v>
      </c>
      <c r="J97" s="139">
        <f>หนองบัวลำภู!F16</f>
        <v>74261.679999999993</v>
      </c>
      <c r="K97" s="140">
        <f>หนองบัวลำภู!AD16</f>
        <v>183473.43</v>
      </c>
      <c r="L97" s="141">
        <f>หนองบัวลำภู!AE16</f>
        <v>125243.26</v>
      </c>
      <c r="M97" s="141">
        <f>หนองบัวลำภู!AF16</f>
        <v>197713.07</v>
      </c>
      <c r="N97" s="137"/>
      <c r="O97" s="137"/>
      <c r="P97" s="137"/>
      <c r="Q97" s="129">
        <f t="shared" si="8"/>
        <v>-72469.810000000012</v>
      </c>
      <c r="R97" s="130">
        <f t="shared" si="9"/>
        <v>24.958800318852131</v>
      </c>
    </row>
    <row r="98" spans="1:18" x14ac:dyDescent="0.35">
      <c r="A98" s="136">
        <v>15</v>
      </c>
      <c r="B98" s="137" t="s">
        <v>63</v>
      </c>
      <c r="C98" s="137" t="s">
        <v>281</v>
      </c>
      <c r="D98" s="137" t="s">
        <v>282</v>
      </c>
      <c r="E98" s="137" t="s">
        <v>0</v>
      </c>
      <c r="F98" s="137" t="s">
        <v>180</v>
      </c>
      <c r="G98" s="137" t="s">
        <v>618</v>
      </c>
      <c r="H98" s="138">
        <v>3532</v>
      </c>
      <c r="I98" s="136">
        <v>3</v>
      </c>
      <c r="J98" s="139">
        <f>หนองบัวลำภู!F17</f>
        <v>600482.93999999994</v>
      </c>
      <c r="K98" s="140">
        <f>หนองบัวลำภู!AD17</f>
        <v>626306.58999999985</v>
      </c>
      <c r="L98" s="141">
        <f>หนองบัวลำภู!AE17</f>
        <v>134547.15</v>
      </c>
      <c r="M98" s="141">
        <f>หนองบัวลำภู!AF17</f>
        <v>234578.85</v>
      </c>
      <c r="N98" s="137"/>
      <c r="O98" s="137"/>
      <c r="P98" s="137"/>
      <c r="Q98" s="129">
        <f t="shared" si="8"/>
        <v>-100031.70000000001</v>
      </c>
      <c r="R98" s="130">
        <f t="shared" si="9"/>
        <v>38.093757078142694</v>
      </c>
    </row>
    <row r="99" spans="1:18" x14ac:dyDescent="0.35">
      <c r="A99" s="136">
        <v>16</v>
      </c>
      <c r="B99" s="137" t="s">
        <v>63</v>
      </c>
      <c r="C99" s="137" t="s">
        <v>281</v>
      </c>
      <c r="D99" s="137" t="s">
        <v>282</v>
      </c>
      <c r="E99" s="137" t="s">
        <v>0</v>
      </c>
      <c r="F99" s="137" t="s">
        <v>180</v>
      </c>
      <c r="G99" s="137" t="s">
        <v>619</v>
      </c>
      <c r="H99" s="138">
        <v>5707</v>
      </c>
      <c r="I99" s="136">
        <v>4</v>
      </c>
      <c r="J99" s="139">
        <f>หนองบัวลำภู!F18</f>
        <v>434380.02</v>
      </c>
      <c r="K99" s="140">
        <f>หนองบัวลำภู!AD18</f>
        <v>567796.31000000006</v>
      </c>
      <c r="L99" s="141">
        <f>หนองบัวลำภู!AE18</f>
        <v>151442.83000000002</v>
      </c>
      <c r="M99" s="141">
        <f>หนองบัวลำภู!AF18</f>
        <v>286716.90000000002</v>
      </c>
      <c r="N99" s="137"/>
      <c r="O99" s="137"/>
      <c r="P99" s="137"/>
      <c r="Q99" s="129">
        <f t="shared" si="8"/>
        <v>-135274.07</v>
      </c>
      <c r="R99" s="130">
        <f t="shared" si="9"/>
        <v>26.536329069563696</v>
      </c>
    </row>
    <row r="100" spans="1:18" x14ac:dyDescent="0.35">
      <c r="A100" s="136">
        <v>17</v>
      </c>
      <c r="B100" s="137" t="s">
        <v>63</v>
      </c>
      <c r="C100" s="137" t="s">
        <v>281</v>
      </c>
      <c r="D100" s="137" t="s">
        <v>282</v>
      </c>
      <c r="E100" s="137" t="s">
        <v>0</v>
      </c>
      <c r="F100" s="137" t="s">
        <v>180</v>
      </c>
      <c r="G100" s="137" t="s">
        <v>620</v>
      </c>
      <c r="H100" s="138">
        <v>3845</v>
      </c>
      <c r="I100" s="136">
        <v>3</v>
      </c>
      <c r="J100" s="139">
        <f>หนองบัวลำภู!F19</f>
        <v>308136.38</v>
      </c>
      <c r="K100" s="292">
        <f>หนองบัวลำภู!AD19</f>
        <v>357999.98</v>
      </c>
      <c r="L100" s="141">
        <f>หนองบัวลำภู!AE19</f>
        <v>162699.44</v>
      </c>
      <c r="M100" s="141">
        <f>หนองบัวลำภู!AF19</f>
        <v>268706.56</v>
      </c>
      <c r="N100" s="137"/>
      <c r="O100" s="137"/>
      <c r="P100" s="137"/>
      <c r="Q100" s="129">
        <f t="shared" si="8"/>
        <v>-106007.12</v>
      </c>
      <c r="R100" s="130">
        <f t="shared" si="9"/>
        <v>42.314548764629393</v>
      </c>
    </row>
    <row r="101" spans="1:18" x14ac:dyDescent="0.35">
      <c r="A101" s="136">
        <v>18</v>
      </c>
      <c r="B101" s="137" t="s">
        <v>63</v>
      </c>
      <c r="C101" s="137" t="s">
        <v>281</v>
      </c>
      <c r="D101" s="137" t="s">
        <v>282</v>
      </c>
      <c r="E101" s="137" t="s">
        <v>0</v>
      </c>
      <c r="F101" s="137" t="s">
        <v>180</v>
      </c>
      <c r="G101" s="137" t="s">
        <v>621</v>
      </c>
      <c r="H101" s="138">
        <v>2875</v>
      </c>
      <c r="I101" s="136">
        <v>2</v>
      </c>
      <c r="J101" s="139">
        <f>หนองบัวลำภู!F20</f>
        <v>583284.06000000006</v>
      </c>
      <c r="K101" s="292">
        <f>หนองบัวลำภู!AD20</f>
        <v>661334.96000000008</v>
      </c>
      <c r="L101" s="141">
        <f>หนองบัวลำภู!AE20</f>
        <v>171265.8</v>
      </c>
      <c r="M101" s="141">
        <f>หนองบัวลำภู!AF20</f>
        <v>203462.19</v>
      </c>
      <c r="N101" s="137"/>
      <c r="O101" s="137"/>
      <c r="P101" s="137"/>
      <c r="Q101" s="129">
        <f t="shared" si="8"/>
        <v>-32196.390000000014</v>
      </c>
      <c r="R101" s="130">
        <f t="shared" si="9"/>
        <v>59.570713043478257</v>
      </c>
    </row>
    <row r="102" spans="1:18" x14ac:dyDescent="0.35">
      <c r="A102" s="136">
        <v>19</v>
      </c>
      <c r="B102" s="137" t="s">
        <v>63</v>
      </c>
      <c r="C102" s="137" t="s">
        <v>281</v>
      </c>
      <c r="D102" s="137" t="s">
        <v>282</v>
      </c>
      <c r="E102" s="137" t="s">
        <v>0</v>
      </c>
      <c r="F102" s="137" t="s">
        <v>180</v>
      </c>
      <c r="G102" s="137" t="s">
        <v>622</v>
      </c>
      <c r="H102" s="138">
        <v>3123</v>
      </c>
      <c r="I102" s="136">
        <v>3</v>
      </c>
      <c r="J102" s="139">
        <f>หนองบัวลำภู!F21</f>
        <v>290012.82</v>
      </c>
      <c r="K102" s="140">
        <f>หนองบัวลำภู!AD21</f>
        <v>378911.61000000004</v>
      </c>
      <c r="L102" s="141">
        <f>หนองบัวลำภู!AE21</f>
        <v>77663.33</v>
      </c>
      <c r="M102" s="141">
        <f>หนองบัวลำภู!AF21</f>
        <v>208642.90000000002</v>
      </c>
      <c r="N102" s="137"/>
      <c r="O102" s="137"/>
      <c r="P102" s="137"/>
      <c r="Q102" s="129">
        <f t="shared" si="8"/>
        <v>-130979.57000000002</v>
      </c>
      <c r="R102" s="130">
        <f t="shared" si="9"/>
        <v>24.868181235991035</v>
      </c>
    </row>
    <row r="103" spans="1:18" x14ac:dyDescent="0.35">
      <c r="A103" s="136">
        <v>20</v>
      </c>
      <c r="B103" s="137" t="s">
        <v>63</v>
      </c>
      <c r="C103" s="137" t="s">
        <v>281</v>
      </c>
      <c r="D103" s="137" t="s">
        <v>282</v>
      </c>
      <c r="E103" s="137" t="s">
        <v>0</v>
      </c>
      <c r="F103" s="137" t="s">
        <v>180</v>
      </c>
      <c r="G103" s="137" t="s">
        <v>623</v>
      </c>
      <c r="H103" s="138">
        <v>3601</v>
      </c>
      <c r="I103" s="136">
        <v>3</v>
      </c>
      <c r="J103" s="139">
        <f>หนองบัวลำภู!F22</f>
        <v>135689.81</v>
      </c>
      <c r="K103" s="292">
        <f>หนองบัวลำภู!AD22</f>
        <v>290977.65000000002</v>
      </c>
      <c r="L103" s="141">
        <f>หนองบัวลำภู!AE22</f>
        <v>105902</v>
      </c>
      <c r="M103" s="141">
        <f>หนองบัวลำภู!AF22</f>
        <v>171372.98</v>
      </c>
      <c r="N103" s="137"/>
      <c r="O103" s="137"/>
      <c r="P103" s="137"/>
      <c r="Q103" s="129">
        <f t="shared" si="8"/>
        <v>-65470.98000000001</v>
      </c>
      <c r="R103" s="130">
        <f t="shared" si="9"/>
        <v>29.409053040821995</v>
      </c>
    </row>
    <row r="104" spans="1:18" x14ac:dyDescent="0.35">
      <c r="A104" s="136">
        <v>21</v>
      </c>
      <c r="B104" s="137" t="s">
        <v>63</v>
      </c>
      <c r="C104" s="137" t="s">
        <v>281</v>
      </c>
      <c r="D104" s="137" t="s">
        <v>282</v>
      </c>
      <c r="E104" s="137" t="s">
        <v>0</v>
      </c>
      <c r="F104" s="137" t="s">
        <v>180</v>
      </c>
      <c r="G104" s="137" t="s">
        <v>624</v>
      </c>
      <c r="H104" s="138">
        <v>3870</v>
      </c>
      <c r="I104" s="136">
        <v>3</v>
      </c>
      <c r="J104" s="139">
        <f>หนองบัวลำภู!F23</f>
        <v>855410.73</v>
      </c>
      <c r="K104" s="140">
        <f>หนองบัวลำภู!AD23</f>
        <v>891975.15</v>
      </c>
      <c r="L104" s="141">
        <f>หนองบัวลำภู!AE23</f>
        <v>82227.67</v>
      </c>
      <c r="M104" s="141">
        <f>หนองบัวลำภู!AF23</f>
        <v>175325.13</v>
      </c>
      <c r="N104" s="137"/>
      <c r="O104" s="137"/>
      <c r="P104" s="137"/>
      <c r="Q104" s="129">
        <f t="shared" si="8"/>
        <v>-93097.46</v>
      </c>
      <c r="R104" s="130">
        <f t="shared" si="9"/>
        <v>21.247459948320412</v>
      </c>
    </row>
    <row r="105" spans="1:18" s="148" customFormat="1" x14ac:dyDescent="0.35">
      <c r="A105" s="142">
        <v>1</v>
      </c>
      <c r="B105" s="143" t="s">
        <v>63</v>
      </c>
      <c r="C105" s="143"/>
      <c r="D105" s="143"/>
      <c r="E105" s="143" t="s">
        <v>77</v>
      </c>
      <c r="F105" s="143"/>
      <c r="G105" s="143" t="s">
        <v>284</v>
      </c>
      <c r="H105" s="149">
        <f>SUM(H84:H104)</f>
        <v>84948</v>
      </c>
      <c r="I105" s="142"/>
      <c r="J105" s="145">
        <f>SUM(J84:J104)</f>
        <v>6139092.8099999987</v>
      </c>
      <c r="K105" s="145">
        <f t="shared" ref="K105:M105" si="13">SUM(K84:K104)</f>
        <v>7621241.4300000016</v>
      </c>
      <c r="L105" s="145">
        <f t="shared" si="13"/>
        <v>2580973.54</v>
      </c>
      <c r="M105" s="145">
        <f t="shared" si="13"/>
        <v>4543748.21</v>
      </c>
      <c r="N105" s="143">
        <v>20</v>
      </c>
      <c r="O105" s="143">
        <v>20</v>
      </c>
      <c r="P105" s="143">
        <f>N105-O105</f>
        <v>0</v>
      </c>
      <c r="Q105" s="146">
        <f t="shared" si="8"/>
        <v>-1962774.67</v>
      </c>
      <c r="R105" s="147">
        <f>L105/H105</f>
        <v>30.382981824174788</v>
      </c>
    </row>
    <row r="106" spans="1:18" x14ac:dyDescent="0.35">
      <c r="A106" s="136">
        <v>1</v>
      </c>
      <c r="B106" s="137" t="s">
        <v>63</v>
      </c>
      <c r="C106" s="137" t="s">
        <v>285</v>
      </c>
      <c r="D106" s="137" t="s">
        <v>84</v>
      </c>
      <c r="E106" s="137" t="s">
        <v>1</v>
      </c>
      <c r="F106" s="137" t="s">
        <v>210</v>
      </c>
      <c r="G106" s="137" t="s">
        <v>286</v>
      </c>
      <c r="H106" s="138"/>
      <c r="I106" s="136"/>
      <c r="J106" s="139"/>
      <c r="K106" s="140"/>
      <c r="L106" s="141"/>
      <c r="M106" s="141"/>
      <c r="N106" s="137"/>
      <c r="O106" s="137"/>
      <c r="P106" s="137"/>
    </row>
    <row r="107" spans="1:18" x14ac:dyDescent="0.35">
      <c r="A107" s="136">
        <v>2</v>
      </c>
      <c r="B107" s="137" t="s">
        <v>63</v>
      </c>
      <c r="C107" s="137" t="s">
        <v>285</v>
      </c>
      <c r="D107" s="137" t="s">
        <v>84</v>
      </c>
      <c r="E107" s="137" t="s">
        <v>1</v>
      </c>
      <c r="F107" s="137" t="s">
        <v>180</v>
      </c>
      <c r="G107" s="137" t="s">
        <v>625</v>
      </c>
      <c r="H107" s="138">
        <v>7346</v>
      </c>
      <c r="I107" s="136">
        <v>5</v>
      </c>
      <c r="J107" s="139">
        <f>หนองบัวลำภู!F24</f>
        <v>217063.28</v>
      </c>
      <c r="K107" s="140">
        <f>หนองบัวลำภู!AD24</f>
        <v>255388.72</v>
      </c>
      <c r="L107" s="141">
        <f>หนองบัวลำภู!AE24</f>
        <v>454151.37</v>
      </c>
      <c r="M107" s="141">
        <f>หนองบัวลำภู!AF24</f>
        <v>301079.12</v>
      </c>
      <c r="N107" s="137"/>
      <c r="O107" s="137"/>
      <c r="P107" s="137"/>
      <c r="Q107" s="129">
        <f t="shared" si="8"/>
        <v>153072.25</v>
      </c>
      <c r="R107" s="130">
        <f t="shared" si="9"/>
        <v>61.822947182139941</v>
      </c>
    </row>
    <row r="108" spans="1:18" x14ac:dyDescent="0.35">
      <c r="A108" s="136">
        <v>3</v>
      </c>
      <c r="B108" s="137" t="s">
        <v>63</v>
      </c>
      <c r="C108" s="137" t="s">
        <v>285</v>
      </c>
      <c r="D108" s="137" t="s">
        <v>84</v>
      </c>
      <c r="E108" s="137" t="s">
        <v>1</v>
      </c>
      <c r="F108" s="137" t="s">
        <v>180</v>
      </c>
      <c r="G108" s="137" t="s">
        <v>626</v>
      </c>
      <c r="H108" s="138">
        <v>4269</v>
      </c>
      <c r="I108" s="136">
        <v>3</v>
      </c>
      <c r="J108" s="139">
        <f>หนองบัวลำภู!F25</f>
        <v>5378.56</v>
      </c>
      <c r="K108" s="139">
        <f>หนองบัวลำภู!AD25</f>
        <v>5415.9800000000105</v>
      </c>
      <c r="L108" s="141">
        <f>หนองบัวลำภู!AE25</f>
        <v>287077.99</v>
      </c>
      <c r="M108" s="141">
        <f>หนองบัวลำภู!AF25</f>
        <v>248742.16</v>
      </c>
      <c r="N108" s="137"/>
      <c r="O108" s="137"/>
      <c r="P108" s="137"/>
      <c r="Q108" s="129">
        <f t="shared" si="8"/>
        <v>38335.829999999987</v>
      </c>
      <c r="R108" s="130">
        <f t="shared" si="9"/>
        <v>67.247128133052229</v>
      </c>
    </row>
    <row r="109" spans="1:18" x14ac:dyDescent="0.35">
      <c r="A109" s="136">
        <v>4</v>
      </c>
      <c r="B109" s="137" t="s">
        <v>63</v>
      </c>
      <c r="C109" s="137" t="s">
        <v>285</v>
      </c>
      <c r="D109" s="137" t="s">
        <v>84</v>
      </c>
      <c r="E109" s="137" t="s">
        <v>1</v>
      </c>
      <c r="F109" s="137" t="s">
        <v>180</v>
      </c>
      <c r="G109" s="137" t="s">
        <v>627</v>
      </c>
      <c r="H109" s="138">
        <v>7452</v>
      </c>
      <c r="I109" s="136">
        <v>5</v>
      </c>
      <c r="J109" s="139">
        <f>หนองบัวลำภู!F26</f>
        <v>456812.99</v>
      </c>
      <c r="K109" s="140">
        <f>หนองบัวลำภู!AD26</f>
        <v>553572.68999999994</v>
      </c>
      <c r="L109" s="141">
        <f>หนองบัวลำภู!AE26</f>
        <v>594933.64</v>
      </c>
      <c r="M109" s="141">
        <f>หนองบัวลำภู!AF26</f>
        <v>356647.07</v>
      </c>
      <c r="N109" s="137"/>
      <c r="O109" s="137"/>
      <c r="P109" s="137"/>
      <c r="Q109" s="129">
        <f t="shared" si="8"/>
        <v>238286.57</v>
      </c>
      <c r="R109" s="130">
        <f t="shared" si="9"/>
        <v>79.835432098765438</v>
      </c>
    </row>
    <row r="110" spans="1:18" x14ac:dyDescent="0.35">
      <c r="A110" s="136">
        <v>5</v>
      </c>
      <c r="B110" s="137" t="s">
        <v>63</v>
      </c>
      <c r="C110" s="137" t="s">
        <v>285</v>
      </c>
      <c r="D110" s="137" t="s">
        <v>84</v>
      </c>
      <c r="E110" s="137" t="s">
        <v>1</v>
      </c>
      <c r="F110" s="137" t="s">
        <v>180</v>
      </c>
      <c r="G110" s="137" t="s">
        <v>628</v>
      </c>
      <c r="H110" s="138">
        <v>5116</v>
      </c>
      <c r="I110" s="136">
        <v>4</v>
      </c>
      <c r="J110" s="139">
        <f>หนองบัวลำภู!F27</f>
        <v>204622.5</v>
      </c>
      <c r="K110" s="140">
        <f>หนองบัวลำภู!AD27</f>
        <v>254340.90000000002</v>
      </c>
      <c r="L110" s="141">
        <f>หนองบัวลำภู!AE27</f>
        <v>305649.15000000002</v>
      </c>
      <c r="M110" s="141">
        <f>หนองบัวลำภู!AF27</f>
        <v>247153.38</v>
      </c>
      <c r="N110" s="137"/>
      <c r="O110" s="137"/>
      <c r="P110" s="137"/>
      <c r="Q110" s="129">
        <f t="shared" si="8"/>
        <v>58495.770000000019</v>
      </c>
      <c r="R110" s="130">
        <f t="shared" si="9"/>
        <v>59.743774433150904</v>
      </c>
    </row>
    <row r="111" spans="1:18" x14ac:dyDescent="0.35">
      <c r="A111" s="136">
        <v>6</v>
      </c>
      <c r="B111" s="137" t="s">
        <v>63</v>
      </c>
      <c r="C111" s="137" t="s">
        <v>285</v>
      </c>
      <c r="D111" s="137" t="s">
        <v>84</v>
      </c>
      <c r="E111" s="137" t="s">
        <v>1</v>
      </c>
      <c r="F111" s="137" t="s">
        <v>180</v>
      </c>
      <c r="G111" s="137" t="s">
        <v>629</v>
      </c>
      <c r="H111" s="138">
        <v>3330</v>
      </c>
      <c r="I111" s="136">
        <v>3</v>
      </c>
      <c r="J111" s="139">
        <f>หนองบัวลำภู!F28</f>
        <v>185677.38</v>
      </c>
      <c r="K111" s="140">
        <f>หนองบัวลำภู!AD28</f>
        <v>184894.80000000002</v>
      </c>
      <c r="L111" s="141">
        <f>หนองบัวลำภู!AE28</f>
        <v>392235.27</v>
      </c>
      <c r="M111" s="141">
        <f>หนองบัวลำภู!AF28</f>
        <v>258909.96000000002</v>
      </c>
      <c r="N111" s="137"/>
      <c r="O111" s="137"/>
      <c r="P111" s="137"/>
      <c r="Q111" s="129">
        <f t="shared" si="8"/>
        <v>133325.31</v>
      </c>
      <c r="R111" s="130">
        <f t="shared" si="9"/>
        <v>117.78836936936938</v>
      </c>
    </row>
    <row r="112" spans="1:18" x14ac:dyDescent="0.35">
      <c r="A112" s="136">
        <v>7</v>
      </c>
      <c r="B112" s="137" t="s">
        <v>63</v>
      </c>
      <c r="C112" s="137" t="s">
        <v>285</v>
      </c>
      <c r="D112" s="137" t="s">
        <v>84</v>
      </c>
      <c r="E112" s="137" t="s">
        <v>1</v>
      </c>
      <c r="F112" s="137" t="s">
        <v>180</v>
      </c>
      <c r="G112" s="137" t="s">
        <v>630</v>
      </c>
      <c r="H112" s="138">
        <v>3774</v>
      </c>
      <c r="I112" s="136">
        <v>3</v>
      </c>
      <c r="J112" s="139">
        <f>หนองบัวลำภู!F29</f>
        <v>193088.22</v>
      </c>
      <c r="K112" s="140">
        <f>หนองบัวลำภู!AD29</f>
        <v>204817.13999999998</v>
      </c>
      <c r="L112" s="141">
        <f>หนองบัวลำภู!AE29</f>
        <v>343637.41000000003</v>
      </c>
      <c r="M112" s="141">
        <f>หนองบัวลำภู!AF29</f>
        <v>215826.72</v>
      </c>
      <c r="N112" s="137"/>
      <c r="O112" s="137"/>
      <c r="P112" s="137"/>
      <c r="Q112" s="129">
        <f t="shared" si="8"/>
        <v>127810.69000000003</v>
      </c>
      <c r="R112" s="130">
        <f t="shared" si="9"/>
        <v>91.053897721250678</v>
      </c>
    </row>
    <row r="113" spans="1:18" x14ac:dyDescent="0.35">
      <c r="A113" s="136">
        <v>8</v>
      </c>
      <c r="B113" s="137" t="s">
        <v>63</v>
      </c>
      <c r="C113" s="137" t="s">
        <v>285</v>
      </c>
      <c r="D113" s="137" t="s">
        <v>84</v>
      </c>
      <c r="E113" s="137" t="s">
        <v>1</v>
      </c>
      <c r="F113" s="137" t="s">
        <v>180</v>
      </c>
      <c r="G113" s="137" t="s">
        <v>631</v>
      </c>
      <c r="H113" s="138">
        <v>2996</v>
      </c>
      <c r="I113" s="136">
        <v>2</v>
      </c>
      <c r="J113" s="139">
        <f>หนองบัวลำภู!F30</f>
        <v>329648.82</v>
      </c>
      <c r="K113" s="140">
        <f>หนองบัวลำภู!AD30</f>
        <v>384155.43</v>
      </c>
      <c r="L113" s="141">
        <f>หนองบัวลำภู!AE30</f>
        <v>221161.22</v>
      </c>
      <c r="M113" s="141">
        <f>หนองบัวลำภู!AF30</f>
        <v>161226.46</v>
      </c>
      <c r="N113" s="137"/>
      <c r="O113" s="137"/>
      <c r="P113" s="137"/>
      <c r="Q113" s="129">
        <f t="shared" si="8"/>
        <v>59934.760000000009</v>
      </c>
      <c r="R113" s="130">
        <f t="shared" si="9"/>
        <v>73.818831775700929</v>
      </c>
    </row>
    <row r="114" spans="1:18" x14ac:dyDescent="0.35">
      <c r="A114" s="136">
        <v>9</v>
      </c>
      <c r="B114" s="137" t="s">
        <v>63</v>
      </c>
      <c r="C114" s="137" t="s">
        <v>285</v>
      </c>
      <c r="D114" s="137" t="s">
        <v>84</v>
      </c>
      <c r="E114" s="137" t="s">
        <v>1</v>
      </c>
      <c r="F114" s="137" t="s">
        <v>180</v>
      </c>
      <c r="G114" s="137" t="s">
        <v>632</v>
      </c>
      <c r="H114" s="138">
        <v>6600</v>
      </c>
      <c r="I114" s="136">
        <v>5</v>
      </c>
      <c r="J114" s="139">
        <f>หนองบัวลำภู!F31</f>
        <v>505360.15</v>
      </c>
      <c r="K114" s="140">
        <f>หนองบัวลำภู!AD31</f>
        <v>587458.67000000004</v>
      </c>
      <c r="L114" s="141">
        <f>หนองบัวลำภู!AE31</f>
        <v>369839.02</v>
      </c>
      <c r="M114" s="141">
        <f>หนองบัวลำภู!AF31</f>
        <v>311864.48</v>
      </c>
      <c r="N114" s="137"/>
      <c r="O114" s="137"/>
      <c r="P114" s="137"/>
      <c r="Q114" s="129">
        <f t="shared" si="8"/>
        <v>57974.540000000037</v>
      </c>
      <c r="R114" s="130">
        <f t="shared" si="9"/>
        <v>56.036215151515151</v>
      </c>
    </row>
    <row r="115" spans="1:18" x14ac:dyDescent="0.35">
      <c r="A115" s="136">
        <v>10</v>
      </c>
      <c r="B115" s="137" t="s">
        <v>63</v>
      </c>
      <c r="C115" s="137" t="s">
        <v>285</v>
      </c>
      <c r="D115" s="137" t="s">
        <v>84</v>
      </c>
      <c r="E115" s="137" t="s">
        <v>1</v>
      </c>
      <c r="F115" s="137" t="s">
        <v>180</v>
      </c>
      <c r="G115" s="137" t="s">
        <v>633</v>
      </c>
      <c r="H115" s="138">
        <v>2814</v>
      </c>
      <c r="I115" s="136">
        <v>2</v>
      </c>
      <c r="J115" s="139">
        <f>หนองบัวลำภู!F32</f>
        <v>311432.96000000002</v>
      </c>
      <c r="K115" s="140">
        <f>หนองบัวลำภู!AD32</f>
        <v>332271.73000000004</v>
      </c>
      <c r="L115" s="141">
        <f>หนองบัวลำภู!AE32</f>
        <v>246256.35</v>
      </c>
      <c r="M115" s="141">
        <f>หนองบัวลำภู!AF32</f>
        <v>172341.72</v>
      </c>
      <c r="N115" s="137"/>
      <c r="O115" s="137"/>
      <c r="P115" s="137"/>
      <c r="Q115" s="129">
        <f t="shared" si="8"/>
        <v>73914.63</v>
      </c>
      <c r="R115" s="130">
        <f t="shared" si="9"/>
        <v>87.511140724946699</v>
      </c>
    </row>
    <row r="116" spans="1:18" x14ac:dyDescent="0.35">
      <c r="A116" s="136">
        <v>11</v>
      </c>
      <c r="B116" s="137" t="s">
        <v>63</v>
      </c>
      <c r="C116" s="137" t="s">
        <v>285</v>
      </c>
      <c r="D116" s="137" t="s">
        <v>84</v>
      </c>
      <c r="E116" s="137" t="s">
        <v>1</v>
      </c>
      <c r="F116" s="137" t="s">
        <v>180</v>
      </c>
      <c r="G116" s="137" t="s">
        <v>634</v>
      </c>
      <c r="H116" s="138">
        <v>5791</v>
      </c>
      <c r="I116" s="136">
        <v>4</v>
      </c>
      <c r="J116" s="139">
        <f>หนองบัวลำภู!F33</f>
        <v>94319.65</v>
      </c>
      <c r="K116" s="140">
        <f>หนองบัวลำภู!AD33</f>
        <v>72930.62</v>
      </c>
      <c r="L116" s="141">
        <f>หนองบัวลำภู!AE33</f>
        <v>372229.05</v>
      </c>
      <c r="M116" s="141">
        <f>หนองบัวลำภู!AF33</f>
        <v>300092.57999999996</v>
      </c>
      <c r="N116" s="137"/>
      <c r="O116" s="137"/>
      <c r="P116" s="137"/>
      <c r="Q116" s="129">
        <f t="shared" si="8"/>
        <v>72136.47000000003</v>
      </c>
      <c r="R116" s="130">
        <f t="shared" si="9"/>
        <v>64.277162838887932</v>
      </c>
    </row>
    <row r="117" spans="1:18" x14ac:dyDescent="0.35">
      <c r="A117" s="136">
        <v>12</v>
      </c>
      <c r="B117" s="137" t="s">
        <v>63</v>
      </c>
      <c r="C117" s="137" t="s">
        <v>285</v>
      </c>
      <c r="D117" s="137" t="s">
        <v>84</v>
      </c>
      <c r="E117" s="137" t="s">
        <v>1</v>
      </c>
      <c r="F117" s="137" t="s">
        <v>180</v>
      </c>
      <c r="G117" s="137" t="s">
        <v>635</v>
      </c>
      <c r="H117" s="138">
        <v>5865</v>
      </c>
      <c r="I117" s="136">
        <v>4</v>
      </c>
      <c r="J117" s="139">
        <f>หนองบัวลำภู!F34</f>
        <v>229672.82</v>
      </c>
      <c r="K117" s="140">
        <f>หนองบัวลำภู!AD34</f>
        <v>255873.13</v>
      </c>
      <c r="L117" s="141">
        <f>หนองบัวลำภู!AE34</f>
        <v>395405.68</v>
      </c>
      <c r="M117" s="141">
        <f>หนองบัวลำภู!AF34</f>
        <v>290276.41000000003</v>
      </c>
      <c r="N117" s="137"/>
      <c r="O117" s="137"/>
      <c r="P117" s="137"/>
      <c r="Q117" s="129">
        <f t="shared" si="8"/>
        <v>105129.26999999996</v>
      </c>
      <c r="R117" s="130">
        <f t="shared" si="9"/>
        <v>67.417848252344413</v>
      </c>
    </row>
    <row r="118" spans="1:18" x14ac:dyDescent="0.35">
      <c r="A118" s="136">
        <v>13</v>
      </c>
      <c r="B118" s="137" t="s">
        <v>63</v>
      </c>
      <c r="C118" s="137" t="s">
        <v>285</v>
      </c>
      <c r="D118" s="137" t="s">
        <v>84</v>
      </c>
      <c r="E118" s="137" t="s">
        <v>1</v>
      </c>
      <c r="F118" s="137" t="s">
        <v>180</v>
      </c>
      <c r="G118" s="137" t="s">
        <v>636</v>
      </c>
      <c r="H118" s="138">
        <v>4511</v>
      </c>
      <c r="I118" s="136">
        <v>4</v>
      </c>
      <c r="J118" s="139">
        <f>หนองบัวลำภู!F35</f>
        <v>162667.53</v>
      </c>
      <c r="K118" s="140">
        <f>หนองบัวลำภู!AD35</f>
        <v>184169.46</v>
      </c>
      <c r="L118" s="141">
        <f>หนองบัวลำภู!AE35</f>
        <v>263262.41000000003</v>
      </c>
      <c r="M118" s="141">
        <f>หนองบัวลำภู!AF35</f>
        <v>185940.93</v>
      </c>
      <c r="N118" s="137"/>
      <c r="O118" s="137"/>
      <c r="P118" s="137"/>
      <c r="Q118" s="129">
        <f t="shared" si="8"/>
        <v>77321.48000000004</v>
      </c>
      <c r="R118" s="130">
        <f t="shared" si="9"/>
        <v>58.360099756151634</v>
      </c>
    </row>
    <row r="119" spans="1:18" s="148" customFormat="1" x14ac:dyDescent="0.35">
      <c r="A119" s="142">
        <v>2</v>
      </c>
      <c r="B119" s="143" t="s">
        <v>63</v>
      </c>
      <c r="C119" s="143"/>
      <c r="D119" s="143"/>
      <c r="E119" s="143" t="s">
        <v>77</v>
      </c>
      <c r="F119" s="143"/>
      <c r="G119" s="143" t="s">
        <v>287</v>
      </c>
      <c r="H119" s="149">
        <f>SUM(H106:H118)</f>
        <v>59864</v>
      </c>
      <c r="I119" s="142"/>
      <c r="J119" s="145">
        <f>SUM(J106:J118)</f>
        <v>2895744.8599999994</v>
      </c>
      <c r="K119" s="145">
        <f t="shared" ref="K119:M119" si="14">SUM(K106:K118)</f>
        <v>3275289.27</v>
      </c>
      <c r="L119" s="145">
        <f t="shared" si="14"/>
        <v>4245838.5600000005</v>
      </c>
      <c r="M119" s="145">
        <f t="shared" si="14"/>
        <v>3050100.99</v>
      </c>
      <c r="N119" s="143">
        <v>12</v>
      </c>
      <c r="O119" s="143">
        <v>12</v>
      </c>
      <c r="P119" s="143">
        <f>N119-O119</f>
        <v>0</v>
      </c>
      <c r="Q119" s="146">
        <f t="shared" si="8"/>
        <v>1195737.5700000003</v>
      </c>
      <c r="R119" s="147">
        <f>L119/H119</f>
        <v>70.924738741146612</v>
      </c>
    </row>
    <row r="120" spans="1:18" x14ac:dyDescent="0.35">
      <c r="A120" s="136">
        <v>1</v>
      </c>
      <c r="B120" s="137" t="s">
        <v>63</v>
      </c>
      <c r="C120" s="137" t="s">
        <v>288</v>
      </c>
      <c r="D120" s="137" t="s">
        <v>91</v>
      </c>
      <c r="E120" s="137" t="s">
        <v>2</v>
      </c>
      <c r="F120" s="137" t="s">
        <v>210</v>
      </c>
      <c r="G120" s="137" t="s">
        <v>289</v>
      </c>
      <c r="H120" s="138"/>
      <c r="I120" s="136"/>
      <c r="J120" s="139"/>
      <c r="K120" s="140"/>
      <c r="L120" s="141"/>
      <c r="M120" s="141"/>
      <c r="N120" s="137"/>
      <c r="O120" s="137"/>
      <c r="P120" s="137"/>
    </row>
    <row r="121" spans="1:18" x14ac:dyDescent="0.35">
      <c r="A121" s="136">
        <v>2</v>
      </c>
      <c r="B121" s="137" t="s">
        <v>63</v>
      </c>
      <c r="C121" s="137" t="s">
        <v>288</v>
      </c>
      <c r="D121" s="137" t="s">
        <v>91</v>
      </c>
      <c r="E121" s="137" t="s">
        <v>2</v>
      </c>
      <c r="F121" s="137" t="s">
        <v>180</v>
      </c>
      <c r="G121" s="137" t="s">
        <v>637</v>
      </c>
      <c r="H121" s="138">
        <v>1955</v>
      </c>
      <c r="I121" s="136">
        <v>2</v>
      </c>
      <c r="J121" s="139">
        <f>หนองบัวลำภู!F36</f>
        <v>217845.72</v>
      </c>
      <c r="K121" s="140">
        <f>หนองบัวลำภู!AD36</f>
        <v>239224.24</v>
      </c>
      <c r="L121" s="141">
        <f>หนองบัวลำภู!AE36</f>
        <v>131421.95000000001</v>
      </c>
      <c r="M121" s="141">
        <f>หนองบัวลำภู!AF36</f>
        <v>160703.75</v>
      </c>
      <c r="N121" s="137"/>
      <c r="O121" s="137"/>
      <c r="P121" s="137"/>
      <c r="Q121" s="129">
        <f t="shared" si="8"/>
        <v>-29281.799999999988</v>
      </c>
      <c r="R121" s="130">
        <f t="shared" si="9"/>
        <v>67.223503836317136</v>
      </c>
    </row>
    <row r="122" spans="1:18" x14ac:dyDescent="0.35">
      <c r="A122" s="136">
        <v>3</v>
      </c>
      <c r="B122" s="137" t="s">
        <v>63</v>
      </c>
      <c r="C122" s="137" t="s">
        <v>288</v>
      </c>
      <c r="D122" s="137" t="s">
        <v>91</v>
      </c>
      <c r="E122" s="137" t="s">
        <v>2</v>
      </c>
      <c r="F122" s="137" t="s">
        <v>180</v>
      </c>
      <c r="G122" s="137" t="s">
        <v>638</v>
      </c>
      <c r="H122" s="138">
        <v>4228</v>
      </c>
      <c r="I122" s="136">
        <v>3</v>
      </c>
      <c r="J122" s="139">
        <f>หนองบัวลำภู!F37</f>
        <v>312213.68</v>
      </c>
      <c r="K122" s="140">
        <f>หนองบัวลำภู!AD37</f>
        <v>377330.1</v>
      </c>
      <c r="L122" s="141">
        <f>หนองบัวลำภู!AE37</f>
        <v>249413.72</v>
      </c>
      <c r="M122" s="141">
        <f>หนองบัวลำภู!AF37</f>
        <v>273959.81</v>
      </c>
      <c r="N122" s="137"/>
      <c r="O122" s="137"/>
      <c r="P122" s="137"/>
      <c r="Q122" s="129">
        <f t="shared" si="8"/>
        <v>-24546.089999999997</v>
      </c>
      <c r="R122" s="130">
        <f t="shared" si="9"/>
        <v>58.990946073793758</v>
      </c>
    </row>
    <row r="123" spans="1:18" x14ac:dyDescent="0.35">
      <c r="A123" s="136">
        <v>4</v>
      </c>
      <c r="B123" s="137" t="s">
        <v>63</v>
      </c>
      <c r="C123" s="137" t="s">
        <v>288</v>
      </c>
      <c r="D123" s="137" t="s">
        <v>91</v>
      </c>
      <c r="E123" s="137" t="s">
        <v>2</v>
      </c>
      <c r="F123" s="137" t="s">
        <v>180</v>
      </c>
      <c r="G123" s="137" t="s">
        <v>639</v>
      </c>
      <c r="H123" s="138">
        <v>1245</v>
      </c>
      <c r="I123" s="136">
        <v>1</v>
      </c>
      <c r="J123" s="139">
        <f>หนองบัวลำภู!F38</f>
        <v>204980.95</v>
      </c>
      <c r="K123" s="140">
        <f>หนองบัวลำภู!AD38</f>
        <v>221770.96000000002</v>
      </c>
      <c r="L123" s="141">
        <f>หนองบัวลำภู!AE38</f>
        <v>121051.8</v>
      </c>
      <c r="M123" s="141">
        <f>หนองบัวลำภู!AF38</f>
        <v>187840.45</v>
      </c>
      <c r="N123" s="137"/>
      <c r="O123" s="137"/>
      <c r="P123" s="137"/>
      <c r="Q123" s="129">
        <f t="shared" si="8"/>
        <v>-66788.650000000009</v>
      </c>
      <c r="R123" s="130">
        <f t="shared" si="9"/>
        <v>97.230361445783132</v>
      </c>
    </row>
    <row r="124" spans="1:18" x14ac:dyDescent="0.35">
      <c r="A124" s="136">
        <v>5</v>
      </c>
      <c r="B124" s="137" t="s">
        <v>63</v>
      </c>
      <c r="C124" s="137" t="s">
        <v>288</v>
      </c>
      <c r="D124" s="137" t="s">
        <v>91</v>
      </c>
      <c r="E124" s="137" t="s">
        <v>2</v>
      </c>
      <c r="F124" s="137" t="s">
        <v>180</v>
      </c>
      <c r="G124" s="137" t="s">
        <v>640</v>
      </c>
      <c r="H124" s="138">
        <v>5421</v>
      </c>
      <c r="I124" s="136">
        <v>4</v>
      </c>
      <c r="J124" s="139">
        <f>หนองบัวลำภู!F39</f>
        <v>438085.43</v>
      </c>
      <c r="K124" s="140">
        <f>หนองบัวลำภู!AD39</f>
        <v>543669.91</v>
      </c>
      <c r="L124" s="141">
        <f>หนองบัวลำภู!AE39</f>
        <v>219198.89</v>
      </c>
      <c r="M124" s="141">
        <f>หนองบัวลำภู!AF39</f>
        <v>225866.28</v>
      </c>
      <c r="N124" s="137"/>
      <c r="O124" s="137"/>
      <c r="P124" s="137"/>
      <c r="Q124" s="129">
        <f t="shared" si="8"/>
        <v>-6667.3899999999849</v>
      </c>
      <c r="R124" s="130">
        <f t="shared" si="9"/>
        <v>40.435139273196832</v>
      </c>
    </row>
    <row r="125" spans="1:18" x14ac:dyDescent="0.35">
      <c r="A125" s="136">
        <v>6</v>
      </c>
      <c r="B125" s="137" t="s">
        <v>63</v>
      </c>
      <c r="C125" s="137" t="s">
        <v>288</v>
      </c>
      <c r="D125" s="137" t="s">
        <v>91</v>
      </c>
      <c r="E125" s="137" t="s">
        <v>2</v>
      </c>
      <c r="F125" s="137" t="s">
        <v>180</v>
      </c>
      <c r="G125" s="137" t="s">
        <v>641</v>
      </c>
      <c r="H125" s="138">
        <v>3481</v>
      </c>
      <c r="I125" s="136">
        <v>3</v>
      </c>
      <c r="J125" s="139">
        <f>หนองบัวลำภู!F40</f>
        <v>392029.24</v>
      </c>
      <c r="K125" s="140">
        <f>หนองบัวลำภู!AD40</f>
        <v>472138.18</v>
      </c>
      <c r="L125" s="141">
        <f>หนองบัวลำภู!AE40</f>
        <v>205464.39</v>
      </c>
      <c r="M125" s="141">
        <f>หนองบัวลำภู!AF40</f>
        <v>244238.08000000002</v>
      </c>
      <c r="N125" s="137"/>
      <c r="O125" s="137"/>
      <c r="P125" s="137"/>
      <c r="Q125" s="129">
        <f t="shared" si="8"/>
        <v>-38773.69</v>
      </c>
      <c r="R125" s="130">
        <f t="shared" si="9"/>
        <v>59.024530307382939</v>
      </c>
    </row>
    <row r="126" spans="1:18" x14ac:dyDescent="0.35">
      <c r="A126" s="136">
        <v>7</v>
      </c>
      <c r="B126" s="137" t="s">
        <v>63</v>
      </c>
      <c r="C126" s="137" t="s">
        <v>288</v>
      </c>
      <c r="D126" s="137" t="s">
        <v>91</v>
      </c>
      <c r="E126" s="137" t="s">
        <v>2</v>
      </c>
      <c r="F126" s="137" t="s">
        <v>180</v>
      </c>
      <c r="G126" s="137" t="s">
        <v>642</v>
      </c>
      <c r="H126" s="138">
        <v>3499</v>
      </c>
      <c r="I126" s="136">
        <v>3</v>
      </c>
      <c r="J126" s="139">
        <f>หนองบัวลำภู!F41</f>
        <v>637151.52</v>
      </c>
      <c r="K126" s="140">
        <f>หนองบัวลำภู!AD41</f>
        <v>718546.44</v>
      </c>
      <c r="L126" s="141">
        <f>หนองบัวลำภู!AE41</f>
        <v>222818.09</v>
      </c>
      <c r="M126" s="141">
        <f>หนองบัวลำภู!AF41</f>
        <v>311603.17</v>
      </c>
      <c r="N126" s="137"/>
      <c r="O126" s="137"/>
      <c r="P126" s="137"/>
      <c r="Q126" s="129">
        <f t="shared" si="8"/>
        <v>-88785.079999999987</v>
      </c>
      <c r="R126" s="130">
        <f t="shared" si="9"/>
        <v>63.680505858816801</v>
      </c>
    </row>
    <row r="127" spans="1:18" x14ac:dyDescent="0.35">
      <c r="A127" s="136">
        <v>8</v>
      </c>
      <c r="B127" s="137" t="s">
        <v>63</v>
      </c>
      <c r="C127" s="137" t="s">
        <v>288</v>
      </c>
      <c r="D127" s="137" t="s">
        <v>91</v>
      </c>
      <c r="E127" s="137" t="s">
        <v>2</v>
      </c>
      <c r="F127" s="137" t="s">
        <v>180</v>
      </c>
      <c r="G127" s="137" t="s">
        <v>643</v>
      </c>
      <c r="H127" s="138">
        <v>1888</v>
      </c>
      <c r="I127" s="136">
        <v>2</v>
      </c>
      <c r="J127" s="139">
        <f>หนองบัวลำภู!F42</f>
        <v>223653.39</v>
      </c>
      <c r="K127" s="140">
        <f>หนองบัวลำภู!AD42</f>
        <v>257816.64</v>
      </c>
      <c r="L127" s="141">
        <f>หนองบัวลำภู!AE42</f>
        <v>182617.06</v>
      </c>
      <c r="M127" s="141">
        <f>หนองบัวลำภู!AF42</f>
        <v>234201.36</v>
      </c>
      <c r="N127" s="137"/>
      <c r="O127" s="137"/>
      <c r="P127" s="137"/>
      <c r="Q127" s="129">
        <f t="shared" si="8"/>
        <v>-51584.299999999988</v>
      </c>
      <c r="R127" s="130">
        <f t="shared" si="9"/>
        <v>96.725137711864406</v>
      </c>
    </row>
    <row r="128" spans="1:18" x14ac:dyDescent="0.35">
      <c r="A128" s="136">
        <v>9</v>
      </c>
      <c r="B128" s="137" t="s">
        <v>63</v>
      </c>
      <c r="C128" s="137" t="s">
        <v>288</v>
      </c>
      <c r="D128" s="137" t="s">
        <v>91</v>
      </c>
      <c r="E128" s="137" t="s">
        <v>2</v>
      </c>
      <c r="F128" s="137" t="s">
        <v>180</v>
      </c>
      <c r="G128" s="137" t="s">
        <v>644</v>
      </c>
      <c r="H128" s="138">
        <v>1651</v>
      </c>
      <c r="I128" s="136">
        <v>2</v>
      </c>
      <c r="J128" s="139">
        <f>หนองบัวลำภู!F43</f>
        <v>262212.87</v>
      </c>
      <c r="K128" s="140">
        <f>หนองบัวลำภู!AD43</f>
        <v>273589.53999999998</v>
      </c>
      <c r="L128" s="141">
        <f>หนองบัวลำภู!AE43</f>
        <v>104829.55</v>
      </c>
      <c r="M128" s="141">
        <f>หนองบัวลำภู!AF43</f>
        <v>152229.07</v>
      </c>
      <c r="N128" s="137"/>
      <c r="O128" s="137"/>
      <c r="P128" s="137"/>
      <c r="Q128" s="129">
        <f t="shared" si="8"/>
        <v>-47399.520000000004</v>
      </c>
      <c r="R128" s="130">
        <f t="shared" si="9"/>
        <v>63.494579043004244</v>
      </c>
    </row>
    <row r="129" spans="1:18" x14ac:dyDescent="0.35">
      <c r="A129" s="136">
        <v>10</v>
      </c>
      <c r="B129" s="137" t="s">
        <v>63</v>
      </c>
      <c r="C129" s="137" t="s">
        <v>288</v>
      </c>
      <c r="D129" s="137" t="s">
        <v>91</v>
      </c>
      <c r="E129" s="137" t="s">
        <v>2</v>
      </c>
      <c r="F129" s="137" t="s">
        <v>180</v>
      </c>
      <c r="G129" s="137" t="s">
        <v>645</v>
      </c>
      <c r="H129" s="138">
        <v>3959</v>
      </c>
      <c r="I129" s="136">
        <v>3</v>
      </c>
      <c r="J129" s="139">
        <f>หนองบัวลำภู!F44</f>
        <v>301991.78000000003</v>
      </c>
      <c r="K129" s="140">
        <f>หนองบัวลำภู!AD44</f>
        <v>347436.05000000005</v>
      </c>
      <c r="L129" s="141">
        <f>หนองบัวลำภู!AE44</f>
        <v>147086.66</v>
      </c>
      <c r="M129" s="141">
        <f>หนองบัวลำภู!AF44</f>
        <v>245979.35</v>
      </c>
      <c r="N129" s="137"/>
      <c r="O129" s="137"/>
      <c r="P129" s="137"/>
      <c r="Q129" s="129">
        <f t="shared" si="8"/>
        <v>-98892.69</v>
      </c>
      <c r="R129" s="130">
        <f t="shared" si="9"/>
        <v>37.15247789845921</v>
      </c>
    </row>
    <row r="130" spans="1:18" x14ac:dyDescent="0.35">
      <c r="A130" s="136">
        <v>11</v>
      </c>
      <c r="B130" s="137" t="s">
        <v>63</v>
      </c>
      <c r="C130" s="137" t="s">
        <v>288</v>
      </c>
      <c r="D130" s="137" t="s">
        <v>91</v>
      </c>
      <c r="E130" s="137" t="s">
        <v>2</v>
      </c>
      <c r="F130" s="137" t="s">
        <v>180</v>
      </c>
      <c r="G130" s="137" t="s">
        <v>646</v>
      </c>
      <c r="H130" s="138">
        <v>2503</v>
      </c>
      <c r="I130" s="136">
        <v>2</v>
      </c>
      <c r="J130" s="139">
        <f>หนองบัวลำภู!F45</f>
        <v>335686.99</v>
      </c>
      <c r="K130" s="140">
        <f>หนองบัวลำภู!AD45</f>
        <v>412051.31</v>
      </c>
      <c r="L130" s="141">
        <f>หนองบัวลำภู!AE45</f>
        <v>110860</v>
      </c>
      <c r="M130" s="141">
        <f>หนองบัวลำภู!AF45</f>
        <v>111547.71</v>
      </c>
      <c r="N130" s="137"/>
      <c r="O130" s="137"/>
      <c r="P130" s="137"/>
      <c r="Q130" s="129">
        <f t="shared" si="8"/>
        <v>-687.7100000000064</v>
      </c>
      <c r="R130" s="130">
        <f t="shared" si="9"/>
        <v>44.290850978825411</v>
      </c>
    </row>
    <row r="131" spans="1:18" x14ac:dyDescent="0.35">
      <c r="A131" s="136">
        <v>12</v>
      </c>
      <c r="B131" s="137" t="s">
        <v>63</v>
      </c>
      <c r="C131" s="137" t="s">
        <v>288</v>
      </c>
      <c r="D131" s="137" t="s">
        <v>91</v>
      </c>
      <c r="E131" s="137" t="s">
        <v>2</v>
      </c>
      <c r="F131" s="137" t="s">
        <v>180</v>
      </c>
      <c r="G131" s="137" t="s">
        <v>647</v>
      </c>
      <c r="H131" s="138">
        <v>3619</v>
      </c>
      <c r="I131" s="136">
        <v>3</v>
      </c>
      <c r="J131" s="139">
        <f>หนองบัวลำภู!F46</f>
        <v>167249.76999999999</v>
      </c>
      <c r="K131" s="140">
        <f>หนองบัวลำภู!AD46</f>
        <v>203218.88</v>
      </c>
      <c r="L131" s="141">
        <f>หนองบัวลำภู!AE46</f>
        <v>82725.55</v>
      </c>
      <c r="M131" s="141">
        <f>หนองบัวลำภู!AF46</f>
        <v>98541.16</v>
      </c>
      <c r="N131" s="137"/>
      <c r="O131" s="137"/>
      <c r="P131" s="137"/>
      <c r="Q131" s="129">
        <f t="shared" si="8"/>
        <v>-15815.61</v>
      </c>
      <c r="R131" s="130">
        <f t="shared" si="9"/>
        <v>22.858676429953025</v>
      </c>
    </row>
    <row r="132" spans="1:18" x14ac:dyDescent="0.35">
      <c r="A132" s="136">
        <v>13</v>
      </c>
      <c r="B132" s="137" t="s">
        <v>63</v>
      </c>
      <c r="C132" s="137" t="s">
        <v>288</v>
      </c>
      <c r="D132" s="137" t="s">
        <v>91</v>
      </c>
      <c r="E132" s="137" t="s">
        <v>2</v>
      </c>
      <c r="F132" s="137" t="s">
        <v>180</v>
      </c>
      <c r="G132" s="137" t="s">
        <v>648</v>
      </c>
      <c r="H132" s="138">
        <v>2593</v>
      </c>
      <c r="I132" s="136">
        <v>2</v>
      </c>
      <c r="J132" s="139">
        <f>หนองบัวลำภู!F47</f>
        <v>139227.9</v>
      </c>
      <c r="K132" s="140">
        <f>หนองบัวลำภู!AD47</f>
        <v>167777.06</v>
      </c>
      <c r="L132" s="141">
        <f>หนองบัวลำภู!AE47</f>
        <v>157758.48000000001</v>
      </c>
      <c r="M132" s="141">
        <f>หนองบัวลำภู!AF47</f>
        <v>199146.63999999998</v>
      </c>
      <c r="N132" s="137"/>
      <c r="O132" s="137"/>
      <c r="P132" s="137"/>
      <c r="Q132" s="129">
        <f t="shared" si="8"/>
        <v>-41388.159999999974</v>
      </c>
      <c r="R132" s="130">
        <f t="shared" si="9"/>
        <v>60.840138835325881</v>
      </c>
    </row>
    <row r="133" spans="1:18" x14ac:dyDescent="0.35">
      <c r="A133" s="136">
        <v>14</v>
      </c>
      <c r="B133" s="137" t="s">
        <v>63</v>
      </c>
      <c r="C133" s="137" t="s">
        <v>288</v>
      </c>
      <c r="D133" s="137" t="s">
        <v>91</v>
      </c>
      <c r="E133" s="137" t="s">
        <v>2</v>
      </c>
      <c r="F133" s="137" t="s">
        <v>180</v>
      </c>
      <c r="G133" s="137" t="s">
        <v>649</v>
      </c>
      <c r="H133" s="138">
        <v>1622</v>
      </c>
      <c r="I133" s="136">
        <v>2</v>
      </c>
      <c r="J133" s="139">
        <f>หนองบัวลำภู!F48</f>
        <v>435711.22</v>
      </c>
      <c r="K133" s="140">
        <f>หนองบัวลำภู!AD48</f>
        <v>466124.99999999994</v>
      </c>
      <c r="L133" s="141">
        <f>หนองบัวลำภู!AE48</f>
        <v>114878.53</v>
      </c>
      <c r="M133" s="141">
        <f>หนองบัวลำภู!AF48</f>
        <v>140910.37999999998</v>
      </c>
      <c r="N133" s="137"/>
      <c r="O133" s="137"/>
      <c r="P133" s="137"/>
      <c r="Q133" s="129">
        <f t="shared" si="8"/>
        <v>-26031.849999999977</v>
      </c>
      <c r="R133" s="130">
        <f t="shared" si="9"/>
        <v>70.825234278668304</v>
      </c>
    </row>
    <row r="134" spans="1:18" x14ac:dyDescent="0.35">
      <c r="A134" s="136">
        <v>15</v>
      </c>
      <c r="B134" s="137" t="s">
        <v>63</v>
      </c>
      <c r="C134" s="137" t="s">
        <v>288</v>
      </c>
      <c r="D134" s="137" t="s">
        <v>91</v>
      </c>
      <c r="E134" s="137" t="s">
        <v>2</v>
      </c>
      <c r="F134" s="137" t="s">
        <v>180</v>
      </c>
      <c r="G134" s="137" t="s">
        <v>650</v>
      </c>
      <c r="H134" s="138">
        <v>2164</v>
      </c>
      <c r="I134" s="136">
        <v>2</v>
      </c>
      <c r="J134" s="139">
        <f>หนองบัวลำภู!F49</f>
        <v>142637.53</v>
      </c>
      <c r="K134" s="140">
        <f>หนองบัวลำภู!AD49</f>
        <v>148981.63</v>
      </c>
      <c r="L134" s="141">
        <f>หนองบัวลำภู!AE49</f>
        <v>123145.01</v>
      </c>
      <c r="M134" s="141">
        <f>หนองบัวลำภู!AF49</f>
        <v>167050.15999999997</v>
      </c>
      <c r="N134" s="137"/>
      <c r="O134" s="137"/>
      <c r="P134" s="137"/>
      <c r="Q134" s="129">
        <f t="shared" si="8"/>
        <v>-43905.14999999998</v>
      </c>
      <c r="R134" s="130">
        <f t="shared" si="9"/>
        <v>56.906196857670977</v>
      </c>
    </row>
    <row r="135" spans="1:18" s="148" customFormat="1" x14ac:dyDescent="0.35">
      <c r="A135" s="142">
        <v>3</v>
      </c>
      <c r="B135" s="143" t="s">
        <v>63</v>
      </c>
      <c r="C135" s="143"/>
      <c r="D135" s="143"/>
      <c r="E135" s="143" t="s">
        <v>77</v>
      </c>
      <c r="F135" s="143"/>
      <c r="G135" s="143" t="s">
        <v>290</v>
      </c>
      <c r="H135" s="149">
        <f>SUM(H120:H134)</f>
        <v>39828</v>
      </c>
      <c r="I135" s="142"/>
      <c r="J135" s="145">
        <f>SUM(J120:J134)</f>
        <v>4210677.99</v>
      </c>
      <c r="K135" s="145">
        <f t="shared" ref="K135:M135" si="15">SUM(K120:K134)</f>
        <v>4849675.9400000004</v>
      </c>
      <c r="L135" s="145">
        <f t="shared" si="15"/>
        <v>2173269.6800000002</v>
      </c>
      <c r="M135" s="145">
        <f t="shared" si="15"/>
        <v>2753817.3700000006</v>
      </c>
      <c r="N135" s="143">
        <v>14</v>
      </c>
      <c r="O135" s="143">
        <v>14</v>
      </c>
      <c r="P135" s="143">
        <f>N135-O135</f>
        <v>0</v>
      </c>
      <c r="Q135" s="146">
        <f t="shared" ref="Q135:Q198" si="16">L135-M135</f>
        <v>-580547.69000000041</v>
      </c>
      <c r="R135" s="147">
        <f>L135/H135</f>
        <v>54.566377422918556</v>
      </c>
    </row>
    <row r="136" spans="1:18" x14ac:dyDescent="0.35">
      <c r="A136" s="136">
        <v>1</v>
      </c>
      <c r="B136" s="137" t="s">
        <v>63</v>
      </c>
      <c r="C136" s="137" t="s">
        <v>291</v>
      </c>
      <c r="D136" s="137" t="s">
        <v>98</v>
      </c>
      <c r="E136" s="137" t="s">
        <v>3</v>
      </c>
      <c r="F136" s="137" t="s">
        <v>210</v>
      </c>
      <c r="G136" s="137" t="s">
        <v>292</v>
      </c>
      <c r="H136" s="138"/>
      <c r="I136" s="136"/>
      <c r="J136" s="139"/>
      <c r="K136" s="140"/>
      <c r="L136" s="141"/>
      <c r="M136" s="141"/>
      <c r="N136" s="137"/>
      <c r="O136" s="137"/>
      <c r="P136" s="137"/>
    </row>
    <row r="137" spans="1:18" x14ac:dyDescent="0.35">
      <c r="A137" s="136">
        <v>2</v>
      </c>
      <c r="B137" s="137" t="s">
        <v>63</v>
      </c>
      <c r="C137" s="137" t="s">
        <v>291</v>
      </c>
      <c r="D137" s="137" t="s">
        <v>98</v>
      </c>
      <c r="E137" s="137" t="s">
        <v>3</v>
      </c>
      <c r="F137" s="137" t="s">
        <v>180</v>
      </c>
      <c r="G137" s="137" t="s">
        <v>651</v>
      </c>
      <c r="H137" s="138">
        <v>6007</v>
      </c>
      <c r="I137" s="136">
        <v>5</v>
      </c>
      <c r="J137" s="139">
        <f>หนองบัวลำภู!F50</f>
        <v>471976.23</v>
      </c>
      <c r="K137" s="140">
        <f>หนองบัวลำภู!AD50</f>
        <v>543682.69999999995</v>
      </c>
      <c r="L137" s="141">
        <f>หนองบัวลำภู!AE50</f>
        <v>297846.16000000003</v>
      </c>
      <c r="M137" s="141">
        <f>หนองบัวลำภู!AF50</f>
        <v>279833.03000000003</v>
      </c>
      <c r="N137" s="137"/>
      <c r="O137" s="137"/>
      <c r="P137" s="137"/>
      <c r="Q137" s="129">
        <f t="shared" si="16"/>
        <v>18013.130000000005</v>
      </c>
      <c r="R137" s="130">
        <f t="shared" ref="R137:R198" si="17">L137/H137</f>
        <v>49.583179623772274</v>
      </c>
    </row>
    <row r="138" spans="1:18" x14ac:dyDescent="0.35">
      <c r="A138" s="136">
        <v>3</v>
      </c>
      <c r="B138" s="137" t="s">
        <v>63</v>
      </c>
      <c r="C138" s="137" t="s">
        <v>291</v>
      </c>
      <c r="D138" s="137" t="s">
        <v>98</v>
      </c>
      <c r="E138" s="137" t="s">
        <v>3</v>
      </c>
      <c r="F138" s="137" t="s">
        <v>180</v>
      </c>
      <c r="G138" s="137" t="s">
        <v>652</v>
      </c>
      <c r="H138" s="138">
        <v>5439</v>
      </c>
      <c r="I138" s="136">
        <v>4</v>
      </c>
      <c r="J138" s="139">
        <f>หนองบัวลำภู!F51</f>
        <v>134266</v>
      </c>
      <c r="K138" s="140">
        <f>หนองบัวลำภู!AD51</f>
        <v>173376.46000000002</v>
      </c>
      <c r="L138" s="141">
        <f>หนองบัวลำภู!AE51</f>
        <v>357626.05</v>
      </c>
      <c r="M138" s="141">
        <f>หนองบัวลำภู!AF51</f>
        <v>338839.02</v>
      </c>
      <c r="N138" s="137"/>
      <c r="O138" s="137"/>
      <c r="P138" s="137"/>
      <c r="Q138" s="129">
        <f t="shared" si="16"/>
        <v>18787.02999999997</v>
      </c>
      <c r="R138" s="130">
        <f t="shared" si="17"/>
        <v>65.752169516455226</v>
      </c>
    </row>
    <row r="139" spans="1:18" x14ac:dyDescent="0.35">
      <c r="A139" s="136">
        <v>4</v>
      </c>
      <c r="B139" s="137" t="s">
        <v>63</v>
      </c>
      <c r="C139" s="137" t="s">
        <v>291</v>
      </c>
      <c r="D139" s="137" t="s">
        <v>98</v>
      </c>
      <c r="E139" s="137" t="s">
        <v>3</v>
      </c>
      <c r="F139" s="137" t="s">
        <v>180</v>
      </c>
      <c r="G139" s="137" t="s">
        <v>653</v>
      </c>
      <c r="H139" s="138">
        <v>3683</v>
      </c>
      <c r="I139" s="136">
        <v>3</v>
      </c>
      <c r="J139" s="139">
        <f>หนองบัวลำภู!F52</f>
        <v>385784.73</v>
      </c>
      <c r="K139" s="140">
        <f>หนองบัวลำภู!AD52</f>
        <v>419132.70999999996</v>
      </c>
      <c r="L139" s="141">
        <f>หนองบัวลำภู!AE52</f>
        <v>161938.47</v>
      </c>
      <c r="M139" s="141">
        <f>หนองบัวลำภู!AF52</f>
        <v>118276.68000000001</v>
      </c>
      <c r="N139" s="137"/>
      <c r="O139" s="137"/>
      <c r="P139" s="137"/>
      <c r="Q139" s="129">
        <f t="shared" si="16"/>
        <v>43661.789999999994</v>
      </c>
      <c r="R139" s="130">
        <f t="shared" si="17"/>
        <v>43.969174585935377</v>
      </c>
    </row>
    <row r="140" spans="1:18" x14ac:dyDescent="0.35">
      <c r="A140" s="136">
        <v>5</v>
      </c>
      <c r="B140" s="137" t="s">
        <v>63</v>
      </c>
      <c r="C140" s="137" t="s">
        <v>291</v>
      </c>
      <c r="D140" s="137" t="s">
        <v>98</v>
      </c>
      <c r="E140" s="137" t="s">
        <v>3</v>
      </c>
      <c r="F140" s="137" t="s">
        <v>180</v>
      </c>
      <c r="G140" s="137" t="s">
        <v>654</v>
      </c>
      <c r="H140" s="138">
        <v>10514</v>
      </c>
      <c r="I140" s="136">
        <v>5</v>
      </c>
      <c r="J140" s="139">
        <f>หนองบัวลำภู!F53</f>
        <v>510184.46</v>
      </c>
      <c r="K140" s="140">
        <f>หนองบัวลำภู!AD53</f>
        <v>660020.28</v>
      </c>
      <c r="L140" s="141">
        <f>หนองบัวลำภู!AE53</f>
        <v>1473791.43</v>
      </c>
      <c r="M140" s="141">
        <f>หนองบัวลำภู!AF53</f>
        <v>1383960.97</v>
      </c>
      <c r="N140" s="137"/>
      <c r="O140" s="137"/>
      <c r="P140" s="137"/>
      <c r="Q140" s="129">
        <f t="shared" si="16"/>
        <v>89830.459999999963</v>
      </c>
      <c r="R140" s="130">
        <f t="shared" si="17"/>
        <v>140.1741896518927</v>
      </c>
    </row>
    <row r="141" spans="1:18" x14ac:dyDescent="0.35">
      <c r="A141" s="136">
        <v>6</v>
      </c>
      <c r="B141" s="137" t="s">
        <v>63</v>
      </c>
      <c r="C141" s="137" t="s">
        <v>291</v>
      </c>
      <c r="D141" s="137" t="s">
        <v>98</v>
      </c>
      <c r="E141" s="137" t="s">
        <v>3</v>
      </c>
      <c r="F141" s="137" t="s">
        <v>180</v>
      </c>
      <c r="G141" s="137" t="s">
        <v>655</v>
      </c>
      <c r="H141" s="138">
        <v>1578</v>
      </c>
      <c r="I141" s="136">
        <v>1</v>
      </c>
      <c r="J141" s="139">
        <f>หนองบัวลำภู!F54</f>
        <v>234744.09</v>
      </c>
      <c r="K141" s="140">
        <f>หนองบัวลำภู!AD54</f>
        <v>268089.27</v>
      </c>
      <c r="L141" s="141">
        <f>หนองบัวลำภู!AE54</f>
        <v>217572.75</v>
      </c>
      <c r="M141" s="141">
        <f>หนองบัวลำภู!AF54</f>
        <v>177576.43000000002</v>
      </c>
      <c r="N141" s="137"/>
      <c r="O141" s="137"/>
      <c r="P141" s="137"/>
      <c r="Q141" s="129">
        <f t="shared" si="16"/>
        <v>39996.319999999978</v>
      </c>
      <c r="R141" s="130">
        <f t="shared" si="17"/>
        <v>137.87880228136882</v>
      </c>
    </row>
    <row r="142" spans="1:18" x14ac:dyDescent="0.35">
      <c r="A142" s="136">
        <v>7</v>
      </c>
      <c r="B142" s="137" t="s">
        <v>63</v>
      </c>
      <c r="C142" s="137" t="s">
        <v>291</v>
      </c>
      <c r="D142" s="137" t="s">
        <v>98</v>
      </c>
      <c r="E142" s="137" t="s">
        <v>3</v>
      </c>
      <c r="F142" s="137" t="s">
        <v>180</v>
      </c>
      <c r="G142" s="137" t="s">
        <v>656</v>
      </c>
      <c r="H142" s="138">
        <v>3503</v>
      </c>
      <c r="I142" s="136">
        <v>3</v>
      </c>
      <c r="J142" s="139">
        <f>หนองบัวลำภู!F55</f>
        <v>199798.61</v>
      </c>
      <c r="K142" s="140">
        <f>หนองบัวลำภู!AD55</f>
        <v>257277.53999999998</v>
      </c>
      <c r="L142" s="141">
        <f>หนองบัวลำภู!AE55</f>
        <v>305333.33</v>
      </c>
      <c r="M142" s="141">
        <f>หนองบัวลำภู!AF55</f>
        <v>263117.63</v>
      </c>
      <c r="N142" s="137"/>
      <c r="O142" s="137"/>
      <c r="P142" s="137"/>
      <c r="Q142" s="129">
        <f t="shared" si="16"/>
        <v>42215.700000000012</v>
      </c>
      <c r="R142" s="130">
        <f t="shared" si="17"/>
        <v>87.163382814730241</v>
      </c>
    </row>
    <row r="143" spans="1:18" x14ac:dyDescent="0.35">
      <c r="A143" s="136">
        <v>8</v>
      </c>
      <c r="B143" s="137" t="s">
        <v>63</v>
      </c>
      <c r="C143" s="137" t="s">
        <v>291</v>
      </c>
      <c r="D143" s="137" t="s">
        <v>98</v>
      </c>
      <c r="E143" s="137" t="s">
        <v>3</v>
      </c>
      <c r="F143" s="137" t="s">
        <v>180</v>
      </c>
      <c r="G143" s="137" t="s">
        <v>1422</v>
      </c>
      <c r="H143" s="138">
        <v>5709</v>
      </c>
      <c r="I143" s="136">
        <v>4</v>
      </c>
      <c r="J143" s="139">
        <f>หนองบัวลำภู!F56</f>
        <v>142541.71</v>
      </c>
      <c r="K143" s="140">
        <f>หนองบัวลำภู!AD56</f>
        <v>182266.37</v>
      </c>
      <c r="L143" s="141">
        <f>หนองบัวลำภู!AE56</f>
        <v>237562.16999999998</v>
      </c>
      <c r="M143" s="141">
        <f>หนองบัวลำภู!AF56</f>
        <v>223270.57</v>
      </c>
      <c r="N143" s="137"/>
      <c r="O143" s="137"/>
      <c r="P143" s="137"/>
      <c r="Q143" s="129">
        <f t="shared" si="16"/>
        <v>14291.599999999977</v>
      </c>
      <c r="R143" s="130">
        <f t="shared" si="17"/>
        <v>41.611870730425643</v>
      </c>
    </row>
    <row r="144" spans="1:18" x14ac:dyDescent="0.35">
      <c r="A144" s="136">
        <v>9</v>
      </c>
      <c r="B144" s="137" t="s">
        <v>63</v>
      </c>
      <c r="C144" s="137" t="s">
        <v>291</v>
      </c>
      <c r="D144" s="137" t="s">
        <v>98</v>
      </c>
      <c r="E144" s="137" t="s">
        <v>3</v>
      </c>
      <c r="F144" s="137" t="s">
        <v>180</v>
      </c>
      <c r="G144" s="137" t="s">
        <v>658</v>
      </c>
      <c r="H144" s="138">
        <v>2754</v>
      </c>
      <c r="I144" s="136">
        <v>2</v>
      </c>
      <c r="J144" s="139">
        <f>หนองบัวลำภู!F57</f>
        <v>70246.600000000006</v>
      </c>
      <c r="K144" s="140">
        <f>หนองบัวลำภู!AD57</f>
        <v>91250.48000000001</v>
      </c>
      <c r="L144" s="141">
        <f>หนองบัวลำภู!AE57</f>
        <v>220613.6</v>
      </c>
      <c r="M144" s="141">
        <f>หนองบัวลำภู!AF57</f>
        <v>197050.48</v>
      </c>
      <c r="N144" s="137"/>
      <c r="O144" s="137"/>
      <c r="P144" s="137"/>
      <c r="Q144" s="129">
        <f t="shared" si="16"/>
        <v>23563.119999999995</v>
      </c>
      <c r="R144" s="130">
        <f t="shared" si="17"/>
        <v>80.106608569353668</v>
      </c>
    </row>
    <row r="145" spans="1:18" x14ac:dyDescent="0.35">
      <c r="A145" s="136">
        <v>10</v>
      </c>
      <c r="B145" s="137" t="s">
        <v>63</v>
      </c>
      <c r="C145" s="137" t="s">
        <v>291</v>
      </c>
      <c r="D145" s="137" t="s">
        <v>98</v>
      </c>
      <c r="E145" s="137" t="s">
        <v>3</v>
      </c>
      <c r="F145" s="137" t="s">
        <v>180</v>
      </c>
      <c r="G145" s="137" t="s">
        <v>659</v>
      </c>
      <c r="H145" s="138">
        <v>5299</v>
      </c>
      <c r="I145" s="136">
        <v>4</v>
      </c>
      <c r="J145" s="139">
        <f>หนองบัวลำภู!F58</f>
        <v>77473.649999999994</v>
      </c>
      <c r="K145" s="140">
        <f>หนองบัวลำภู!AD58</f>
        <v>203593.97</v>
      </c>
      <c r="L145" s="141">
        <f>หนองบัวลำภู!AE58</f>
        <v>367226.56</v>
      </c>
      <c r="M145" s="141">
        <f>หนองบัวลำภู!AF58</f>
        <v>315419.44</v>
      </c>
      <c r="N145" s="137"/>
      <c r="O145" s="137"/>
      <c r="P145" s="137"/>
      <c r="Q145" s="129">
        <f t="shared" si="16"/>
        <v>51807.119999999995</v>
      </c>
      <c r="R145" s="130">
        <f t="shared" si="17"/>
        <v>69.301105869031886</v>
      </c>
    </row>
    <row r="146" spans="1:18" x14ac:dyDescent="0.35">
      <c r="A146" s="136">
        <v>11</v>
      </c>
      <c r="B146" s="137" t="s">
        <v>63</v>
      </c>
      <c r="C146" s="137" t="s">
        <v>291</v>
      </c>
      <c r="D146" s="137" t="s">
        <v>98</v>
      </c>
      <c r="E146" s="137" t="s">
        <v>3</v>
      </c>
      <c r="F146" s="137" t="s">
        <v>180</v>
      </c>
      <c r="G146" s="137" t="s">
        <v>660</v>
      </c>
      <c r="H146" s="138">
        <v>3522</v>
      </c>
      <c r="I146" s="136">
        <v>3</v>
      </c>
      <c r="J146" s="139">
        <f>หนองบัวลำภู!F59</f>
        <v>103091.93</v>
      </c>
      <c r="K146" s="140">
        <f>หนองบัวลำภู!AD59</f>
        <v>57367.384999999995</v>
      </c>
      <c r="L146" s="141">
        <f>หนองบัวลำภู!AE59</f>
        <v>198878.35</v>
      </c>
      <c r="M146" s="141">
        <f>หนองบัวลำภู!AF59</f>
        <v>180341.10499999998</v>
      </c>
      <c r="N146" s="137"/>
      <c r="O146" s="137"/>
      <c r="P146" s="137"/>
      <c r="Q146" s="129">
        <f t="shared" si="16"/>
        <v>18537.245000000024</v>
      </c>
      <c r="R146" s="130">
        <f t="shared" si="17"/>
        <v>56.467447473026688</v>
      </c>
    </row>
    <row r="147" spans="1:18" x14ac:dyDescent="0.35">
      <c r="A147" s="136">
        <v>12</v>
      </c>
      <c r="B147" s="137" t="s">
        <v>63</v>
      </c>
      <c r="C147" s="137" t="s">
        <v>291</v>
      </c>
      <c r="D147" s="137" t="s">
        <v>98</v>
      </c>
      <c r="E147" s="137" t="s">
        <v>3</v>
      </c>
      <c r="F147" s="137" t="s">
        <v>180</v>
      </c>
      <c r="G147" s="137" t="s">
        <v>661</v>
      </c>
      <c r="H147" s="138">
        <v>3001</v>
      </c>
      <c r="I147" s="136">
        <v>3</v>
      </c>
      <c r="J147" s="139">
        <f>หนองบัวลำภู!F60</f>
        <v>316480.36</v>
      </c>
      <c r="K147" s="140">
        <f>หนองบัวลำภู!AD60</f>
        <v>321050.36</v>
      </c>
      <c r="L147" s="141">
        <f>หนองบัวลำภู!AE60</f>
        <v>171459.22999999998</v>
      </c>
      <c r="M147" s="141">
        <f>หนองบัวลำภู!AF60</f>
        <v>133982.13</v>
      </c>
      <c r="N147" s="137"/>
      <c r="O147" s="137"/>
      <c r="P147" s="137"/>
      <c r="Q147" s="129">
        <f t="shared" si="16"/>
        <v>37477.099999999977</v>
      </c>
      <c r="R147" s="130">
        <f t="shared" si="17"/>
        <v>57.134031989336883</v>
      </c>
    </row>
    <row r="148" spans="1:18" x14ac:dyDescent="0.35">
      <c r="A148" s="136">
        <v>13</v>
      </c>
      <c r="B148" s="137" t="s">
        <v>63</v>
      </c>
      <c r="C148" s="137" t="s">
        <v>291</v>
      </c>
      <c r="D148" s="137" t="s">
        <v>98</v>
      </c>
      <c r="E148" s="137" t="s">
        <v>3</v>
      </c>
      <c r="F148" s="137" t="s">
        <v>180</v>
      </c>
      <c r="G148" s="137" t="s">
        <v>662</v>
      </c>
      <c r="H148" s="138">
        <v>1241</v>
      </c>
      <c r="I148" s="136">
        <v>1</v>
      </c>
      <c r="J148" s="139">
        <f>หนองบัวลำภู!F61</f>
        <v>79894.47</v>
      </c>
      <c r="K148" s="140">
        <f>หนองบัวลำภู!AD61</f>
        <v>142678.88</v>
      </c>
      <c r="L148" s="141">
        <f>หนองบัวลำภู!AE61</f>
        <v>189948.05</v>
      </c>
      <c r="M148" s="141">
        <f>หนองบัวลำภู!AF61</f>
        <v>166632.53000000003</v>
      </c>
      <c r="N148" s="137"/>
      <c r="O148" s="137"/>
      <c r="P148" s="137"/>
      <c r="Q148" s="129">
        <f t="shared" si="16"/>
        <v>23315.51999999996</v>
      </c>
      <c r="R148" s="130">
        <f t="shared" si="17"/>
        <v>153.06047542304592</v>
      </c>
    </row>
    <row r="149" spans="1:18" x14ac:dyDescent="0.35">
      <c r="A149" s="136">
        <v>14</v>
      </c>
      <c r="B149" s="137" t="s">
        <v>63</v>
      </c>
      <c r="C149" s="137" t="s">
        <v>291</v>
      </c>
      <c r="D149" s="137" t="s">
        <v>98</v>
      </c>
      <c r="E149" s="137" t="s">
        <v>3</v>
      </c>
      <c r="F149" s="137" t="s">
        <v>180</v>
      </c>
      <c r="G149" s="137" t="s">
        <v>663</v>
      </c>
      <c r="H149" s="138">
        <v>3625</v>
      </c>
      <c r="I149" s="136">
        <v>3</v>
      </c>
      <c r="J149" s="139">
        <f>หนองบัวลำภู!F62</f>
        <v>428676.39</v>
      </c>
      <c r="K149" s="140">
        <f>หนองบัวลำภู!AD62</f>
        <v>432228.69</v>
      </c>
      <c r="L149" s="141">
        <f>หนองบัวลำภู!AE62</f>
        <v>200237.2</v>
      </c>
      <c r="M149" s="141">
        <f>หนองบัวลำภู!AF62</f>
        <v>222945.75</v>
      </c>
      <c r="N149" s="137"/>
      <c r="O149" s="137"/>
      <c r="P149" s="137"/>
      <c r="Q149" s="129">
        <f t="shared" si="16"/>
        <v>-22708.549999999988</v>
      </c>
      <c r="R149" s="130">
        <f t="shared" si="17"/>
        <v>55.237848275862071</v>
      </c>
    </row>
    <row r="150" spans="1:18" x14ac:dyDescent="0.35">
      <c r="A150" s="136">
        <v>15</v>
      </c>
      <c r="B150" s="137" t="s">
        <v>63</v>
      </c>
      <c r="C150" s="137" t="s">
        <v>291</v>
      </c>
      <c r="D150" s="137" t="s">
        <v>98</v>
      </c>
      <c r="E150" s="137" t="s">
        <v>3</v>
      </c>
      <c r="F150" s="137" t="s">
        <v>180</v>
      </c>
      <c r="G150" s="137" t="s">
        <v>664</v>
      </c>
      <c r="H150" s="138">
        <v>6304</v>
      </c>
      <c r="I150" s="136">
        <v>5</v>
      </c>
      <c r="J150" s="139">
        <f>หนองบัวลำภู!F63</f>
        <v>215250.88</v>
      </c>
      <c r="K150" s="140">
        <f>หนองบัวลำภู!AD63</f>
        <v>280687.09000000003</v>
      </c>
      <c r="L150" s="141">
        <f>หนองบัวลำภู!AE63</f>
        <v>387334.32999999996</v>
      </c>
      <c r="M150" s="141">
        <f>หนองบัวลำภู!AF63</f>
        <v>391201.62</v>
      </c>
      <c r="N150" s="137"/>
      <c r="O150" s="137"/>
      <c r="P150" s="137"/>
      <c r="Q150" s="129">
        <f t="shared" si="16"/>
        <v>-3867.2900000000373</v>
      </c>
      <c r="R150" s="130">
        <f t="shared" si="17"/>
        <v>61.442628489847706</v>
      </c>
    </row>
    <row r="151" spans="1:18" x14ac:dyDescent="0.35">
      <c r="A151" s="136">
        <v>16</v>
      </c>
      <c r="B151" s="137" t="s">
        <v>63</v>
      </c>
      <c r="C151" s="137" t="s">
        <v>291</v>
      </c>
      <c r="D151" s="137" t="s">
        <v>98</v>
      </c>
      <c r="E151" s="137" t="s">
        <v>3</v>
      </c>
      <c r="F151" s="137" t="s">
        <v>180</v>
      </c>
      <c r="G151" s="137" t="s">
        <v>665</v>
      </c>
      <c r="H151" s="138">
        <v>4738</v>
      </c>
      <c r="I151" s="136">
        <v>4</v>
      </c>
      <c r="J151" s="139">
        <f>หนองบัวลำภู!F64</f>
        <v>297816.53000000003</v>
      </c>
      <c r="K151" s="140">
        <f>หนองบัวลำภู!AD64</f>
        <v>300589.01</v>
      </c>
      <c r="L151" s="141">
        <f>หนองบัวลำภู!AE64</f>
        <v>271211.58999999997</v>
      </c>
      <c r="M151" s="141">
        <f>หนองบัวลำภู!AF64</f>
        <v>205175.4</v>
      </c>
      <c r="N151" s="137"/>
      <c r="O151" s="137"/>
      <c r="P151" s="137"/>
      <c r="Q151" s="129">
        <f t="shared" si="16"/>
        <v>66036.189999999973</v>
      </c>
      <c r="R151" s="130">
        <f t="shared" si="17"/>
        <v>57.241787674124097</v>
      </c>
    </row>
    <row r="152" spans="1:18" x14ac:dyDescent="0.35">
      <c r="A152" s="136">
        <v>17</v>
      </c>
      <c r="B152" s="137" t="s">
        <v>63</v>
      </c>
      <c r="C152" s="137" t="s">
        <v>291</v>
      </c>
      <c r="D152" s="137" t="s">
        <v>98</v>
      </c>
      <c r="E152" s="137" t="s">
        <v>3</v>
      </c>
      <c r="F152" s="137" t="s">
        <v>180</v>
      </c>
      <c r="G152" s="137" t="s">
        <v>666</v>
      </c>
      <c r="H152" s="138">
        <v>3535</v>
      </c>
      <c r="I152" s="136">
        <v>3</v>
      </c>
      <c r="J152" s="139">
        <f>หนองบัวลำภู!F65</f>
        <v>144201.51999999999</v>
      </c>
      <c r="K152" s="140">
        <f>หนองบัวลำภู!AD65</f>
        <v>198007.55</v>
      </c>
      <c r="L152" s="141">
        <f>หนองบัวลำภู!AE65</f>
        <v>292530.24</v>
      </c>
      <c r="M152" s="141">
        <f>หนองบัวลำภู!AF65</f>
        <v>250559.68</v>
      </c>
      <c r="N152" s="137"/>
      <c r="O152" s="137"/>
      <c r="P152" s="137"/>
      <c r="Q152" s="129">
        <f t="shared" si="16"/>
        <v>41970.559999999998</v>
      </c>
      <c r="R152" s="130">
        <f t="shared" si="17"/>
        <v>82.75254314002828</v>
      </c>
    </row>
    <row r="153" spans="1:18" x14ac:dyDescent="0.35">
      <c r="A153" s="136">
        <v>18</v>
      </c>
      <c r="B153" s="137" t="s">
        <v>63</v>
      </c>
      <c r="C153" s="137" t="s">
        <v>291</v>
      </c>
      <c r="D153" s="137" t="s">
        <v>98</v>
      </c>
      <c r="E153" s="137" t="s">
        <v>3</v>
      </c>
      <c r="F153" s="137" t="s">
        <v>180</v>
      </c>
      <c r="G153" s="137" t="s">
        <v>667</v>
      </c>
      <c r="H153" s="138">
        <v>3889</v>
      </c>
      <c r="I153" s="136">
        <v>3</v>
      </c>
      <c r="J153" s="139">
        <f>หนองบัวลำภู!F66</f>
        <v>143405.32999999999</v>
      </c>
      <c r="K153" s="140">
        <f>หนองบัวลำภู!AD66</f>
        <v>166891.69</v>
      </c>
      <c r="L153" s="141">
        <f>หนองบัวลำภู!AE66</f>
        <v>182340.03999999998</v>
      </c>
      <c r="M153" s="141">
        <f>หนองบัวลำภู!AF66</f>
        <v>173031.01</v>
      </c>
      <c r="N153" s="137"/>
      <c r="O153" s="137"/>
      <c r="P153" s="137"/>
      <c r="Q153" s="129">
        <f t="shared" si="16"/>
        <v>9309.0299999999697</v>
      </c>
      <c r="R153" s="130">
        <f t="shared" si="17"/>
        <v>46.886099254307013</v>
      </c>
    </row>
    <row r="154" spans="1:18" s="148" customFormat="1" x14ac:dyDescent="0.35">
      <c r="A154" s="142">
        <v>4</v>
      </c>
      <c r="B154" s="143" t="s">
        <v>63</v>
      </c>
      <c r="C154" s="143"/>
      <c r="D154" s="143"/>
      <c r="E154" s="143" t="s">
        <v>77</v>
      </c>
      <c r="F154" s="143"/>
      <c r="G154" s="143" t="s">
        <v>293</v>
      </c>
      <c r="H154" s="149">
        <f>SUM(H136:H153)</f>
        <v>74341</v>
      </c>
      <c r="I154" s="142"/>
      <c r="J154" s="145">
        <f>SUM(J136:J153)</f>
        <v>3955833.4900000007</v>
      </c>
      <c r="K154" s="145">
        <f t="shared" ref="K154:M154" si="18">SUM(K136:K153)</f>
        <v>4698190.4349999996</v>
      </c>
      <c r="L154" s="145">
        <f t="shared" si="18"/>
        <v>5533449.5500000007</v>
      </c>
      <c r="M154" s="145">
        <f t="shared" si="18"/>
        <v>5021213.4749999996</v>
      </c>
      <c r="N154" s="143">
        <v>17</v>
      </c>
      <c r="O154" s="143">
        <v>17</v>
      </c>
      <c r="P154" s="143">
        <f>N154-O154</f>
        <v>0</v>
      </c>
      <c r="Q154" s="146">
        <f t="shared" si="16"/>
        <v>512236.07500000112</v>
      </c>
      <c r="R154" s="147">
        <f>L154/H154</f>
        <v>74.433348354205634</v>
      </c>
    </row>
    <row r="155" spans="1:18" x14ac:dyDescent="0.35">
      <c r="A155" s="136">
        <v>1</v>
      </c>
      <c r="B155" s="137" t="s">
        <v>63</v>
      </c>
      <c r="C155" s="137" t="s">
        <v>294</v>
      </c>
      <c r="D155" s="137" t="s">
        <v>105</v>
      </c>
      <c r="E155" s="137" t="s">
        <v>4</v>
      </c>
      <c r="F155" s="137" t="s">
        <v>210</v>
      </c>
      <c r="G155" s="137" t="s">
        <v>295</v>
      </c>
      <c r="H155" s="138"/>
      <c r="I155" s="136"/>
      <c r="J155" s="139"/>
      <c r="K155" s="140"/>
      <c r="L155" s="141"/>
      <c r="M155" s="141"/>
      <c r="N155" s="137"/>
      <c r="O155" s="137"/>
      <c r="P155" s="137"/>
    </row>
    <row r="156" spans="1:18" x14ac:dyDescent="0.35">
      <c r="A156" s="136">
        <v>2</v>
      </c>
      <c r="B156" s="137" t="s">
        <v>63</v>
      </c>
      <c r="C156" s="137" t="s">
        <v>294</v>
      </c>
      <c r="D156" s="137" t="s">
        <v>105</v>
      </c>
      <c r="E156" s="137" t="s">
        <v>4</v>
      </c>
      <c r="F156" s="137" t="s">
        <v>180</v>
      </c>
      <c r="G156" s="137" t="s">
        <v>668</v>
      </c>
      <c r="H156" s="138">
        <v>3322</v>
      </c>
      <c r="I156" s="136">
        <v>3</v>
      </c>
      <c r="J156" s="139">
        <f>หนองบัวลำภู!F67</f>
        <v>718204.16</v>
      </c>
      <c r="K156" s="140">
        <f>หนองบัวลำภู!AD67</f>
        <v>779322.06</v>
      </c>
      <c r="L156" s="141">
        <f>หนองบัวลำภู!AE67</f>
        <v>197493.83000000002</v>
      </c>
      <c r="M156" s="141">
        <f>หนองบัวลำภู!AF67</f>
        <v>172337.33</v>
      </c>
      <c r="N156" s="137"/>
      <c r="O156" s="137"/>
      <c r="P156" s="137"/>
      <c r="Q156" s="129">
        <f t="shared" si="16"/>
        <v>25156.500000000029</v>
      </c>
      <c r="R156" s="130">
        <f t="shared" si="17"/>
        <v>59.450279951836251</v>
      </c>
    </row>
    <row r="157" spans="1:18" x14ac:dyDescent="0.35">
      <c r="A157" s="136">
        <v>3</v>
      </c>
      <c r="B157" s="137" t="s">
        <v>63</v>
      </c>
      <c r="C157" s="137" t="s">
        <v>294</v>
      </c>
      <c r="D157" s="137" t="s">
        <v>105</v>
      </c>
      <c r="E157" s="137" t="s">
        <v>4</v>
      </c>
      <c r="F157" s="137" t="s">
        <v>180</v>
      </c>
      <c r="G157" s="137" t="s">
        <v>669</v>
      </c>
      <c r="H157" s="138">
        <v>3383</v>
      </c>
      <c r="I157" s="136">
        <v>3</v>
      </c>
      <c r="J157" s="139">
        <f>หนองบัวลำภู!F68</f>
        <v>220963.91</v>
      </c>
      <c r="K157" s="139">
        <f>หนองบัวลำภู!AD68</f>
        <v>188082.91</v>
      </c>
      <c r="L157" s="141">
        <f>หนองบัวลำภู!AE68</f>
        <v>285075.08999999997</v>
      </c>
      <c r="M157" s="141">
        <f>หนองบัวลำภู!AF68</f>
        <v>199544.65</v>
      </c>
      <c r="N157" s="137"/>
      <c r="O157" s="137"/>
      <c r="P157" s="137"/>
      <c r="Q157" s="129">
        <f t="shared" si="16"/>
        <v>85530.439999999973</v>
      </c>
      <c r="R157" s="130">
        <f t="shared" si="17"/>
        <v>84.266949453148086</v>
      </c>
    </row>
    <row r="158" spans="1:18" x14ac:dyDescent="0.35">
      <c r="A158" s="136">
        <v>4</v>
      </c>
      <c r="B158" s="137" t="s">
        <v>63</v>
      </c>
      <c r="C158" s="137" t="s">
        <v>294</v>
      </c>
      <c r="D158" s="137" t="s">
        <v>105</v>
      </c>
      <c r="E158" s="137" t="s">
        <v>4</v>
      </c>
      <c r="F158" s="137" t="s">
        <v>180</v>
      </c>
      <c r="G158" s="137" t="s">
        <v>670</v>
      </c>
      <c r="H158" s="138">
        <v>9605</v>
      </c>
      <c r="I158" s="136">
        <v>5</v>
      </c>
      <c r="J158" s="139">
        <f>หนองบัวลำภู!F69</f>
        <v>639696.73</v>
      </c>
      <c r="K158" s="140">
        <f>หนองบัวลำภู!AD69</f>
        <v>662410.62</v>
      </c>
      <c r="L158" s="141">
        <f>หนองบัวลำภู!AE69</f>
        <v>563499.73</v>
      </c>
      <c r="M158" s="141">
        <f>หนองบัวลำภู!AF69</f>
        <v>337048.43</v>
      </c>
      <c r="N158" s="137"/>
      <c r="O158" s="137"/>
      <c r="P158" s="137"/>
      <c r="Q158" s="129">
        <f t="shared" si="16"/>
        <v>226451.3</v>
      </c>
      <c r="R158" s="130">
        <f t="shared" si="17"/>
        <v>58.66733263925039</v>
      </c>
    </row>
    <row r="159" spans="1:18" x14ac:dyDescent="0.35">
      <c r="A159" s="136">
        <v>5</v>
      </c>
      <c r="B159" s="137" t="s">
        <v>63</v>
      </c>
      <c r="C159" s="137" t="s">
        <v>294</v>
      </c>
      <c r="D159" s="137" t="s">
        <v>105</v>
      </c>
      <c r="E159" s="137" t="s">
        <v>4</v>
      </c>
      <c r="F159" s="137" t="s">
        <v>180</v>
      </c>
      <c r="G159" s="137" t="s">
        <v>671</v>
      </c>
      <c r="H159" s="138">
        <v>2921</v>
      </c>
      <c r="I159" s="136">
        <v>2</v>
      </c>
      <c r="J159" s="139">
        <f>หนองบัวลำภู!F70</f>
        <v>273283.71999999997</v>
      </c>
      <c r="K159" s="139">
        <f>หนองบัวลำภู!AD70</f>
        <v>360871.61</v>
      </c>
      <c r="L159" s="141">
        <f>หนองบัวลำภู!AE70</f>
        <v>262295.31</v>
      </c>
      <c r="M159" s="141">
        <f>หนองบัวลำภู!AF70</f>
        <v>195289.97</v>
      </c>
      <c r="N159" s="137"/>
      <c r="O159" s="137"/>
      <c r="P159" s="137"/>
      <c r="Q159" s="129">
        <f t="shared" si="16"/>
        <v>67005.34</v>
      </c>
      <c r="R159" s="130">
        <f t="shared" si="17"/>
        <v>89.796408764121878</v>
      </c>
    </row>
    <row r="160" spans="1:18" x14ac:dyDescent="0.35">
      <c r="A160" s="136">
        <v>6</v>
      </c>
      <c r="B160" s="137" t="s">
        <v>63</v>
      </c>
      <c r="C160" s="137" t="s">
        <v>294</v>
      </c>
      <c r="D160" s="137" t="s">
        <v>105</v>
      </c>
      <c r="E160" s="137" t="s">
        <v>4</v>
      </c>
      <c r="F160" s="137" t="s">
        <v>180</v>
      </c>
      <c r="G160" s="137" t="s">
        <v>672</v>
      </c>
      <c r="H160" s="138">
        <v>3783</v>
      </c>
      <c r="I160" s="136">
        <v>3</v>
      </c>
      <c r="J160" s="139">
        <f>หนองบัวลำภู!F71</f>
        <v>540706</v>
      </c>
      <c r="K160" s="140">
        <f>หนองบัวลำภู!AD71</f>
        <v>578129.66</v>
      </c>
      <c r="L160" s="141">
        <f>หนองบัวลำภู!AE71</f>
        <v>255811.82</v>
      </c>
      <c r="M160" s="141">
        <f>หนองบัวลำภู!AF71</f>
        <v>185162.78</v>
      </c>
      <c r="N160" s="137"/>
      <c r="O160" s="137"/>
      <c r="P160" s="137"/>
      <c r="Q160" s="129">
        <f t="shared" si="16"/>
        <v>70649.040000000008</v>
      </c>
      <c r="R160" s="130">
        <f t="shared" si="17"/>
        <v>67.621416864922026</v>
      </c>
    </row>
    <row r="161" spans="1:18" x14ac:dyDescent="0.35">
      <c r="A161" s="136">
        <v>7</v>
      </c>
      <c r="B161" s="137" t="s">
        <v>63</v>
      </c>
      <c r="C161" s="137" t="s">
        <v>294</v>
      </c>
      <c r="D161" s="137" t="s">
        <v>105</v>
      </c>
      <c r="E161" s="137" t="s">
        <v>4</v>
      </c>
      <c r="F161" s="137" t="s">
        <v>180</v>
      </c>
      <c r="G161" s="137" t="s">
        <v>673</v>
      </c>
      <c r="H161" s="138">
        <v>3268</v>
      </c>
      <c r="I161" s="136">
        <v>3</v>
      </c>
      <c r="J161" s="139">
        <f>หนองบัวลำภู!F72</f>
        <v>225151.5</v>
      </c>
      <c r="K161" s="140">
        <f>หนองบัวลำภู!AD72</f>
        <v>272822.14</v>
      </c>
      <c r="L161" s="141">
        <f>หนองบัวลำภู!AE72</f>
        <v>294959.89</v>
      </c>
      <c r="M161" s="141">
        <f>หนองบัวลำภู!AF72</f>
        <v>184877.42</v>
      </c>
      <c r="N161" s="137"/>
      <c r="O161" s="137"/>
      <c r="P161" s="137"/>
      <c r="Q161" s="129">
        <f t="shared" si="16"/>
        <v>110082.47</v>
      </c>
      <c r="R161" s="130">
        <f t="shared" si="17"/>
        <v>90.257004283965728</v>
      </c>
    </row>
    <row r="162" spans="1:18" x14ac:dyDescent="0.35">
      <c r="A162" s="136">
        <v>8</v>
      </c>
      <c r="B162" s="137" t="s">
        <v>63</v>
      </c>
      <c r="C162" s="137" t="s">
        <v>294</v>
      </c>
      <c r="D162" s="137" t="s">
        <v>105</v>
      </c>
      <c r="E162" s="137" t="s">
        <v>4</v>
      </c>
      <c r="F162" s="137" t="s">
        <v>180</v>
      </c>
      <c r="G162" s="137" t="s">
        <v>674</v>
      </c>
      <c r="H162" s="138">
        <v>3398</v>
      </c>
      <c r="I162" s="136">
        <v>3</v>
      </c>
      <c r="J162" s="139">
        <f>หนองบัวลำภู!F73</f>
        <v>123800.07</v>
      </c>
      <c r="K162" s="139">
        <f>หนองบัวลำภู!AD73</f>
        <v>212157.17</v>
      </c>
      <c r="L162" s="141">
        <f>หนองบัวลำภู!AE73</f>
        <v>283781.53000000003</v>
      </c>
      <c r="M162" s="141">
        <f>หนองบัวลำภู!AF73</f>
        <v>226670.11000000002</v>
      </c>
      <c r="N162" s="137"/>
      <c r="O162" s="137"/>
      <c r="P162" s="137"/>
      <c r="Q162" s="129">
        <f t="shared" si="16"/>
        <v>57111.420000000013</v>
      </c>
      <c r="R162" s="130">
        <f t="shared" si="17"/>
        <v>83.514281930547384</v>
      </c>
    </row>
    <row r="163" spans="1:18" x14ac:dyDescent="0.35">
      <c r="A163" s="136">
        <v>9</v>
      </c>
      <c r="B163" s="137" t="s">
        <v>63</v>
      </c>
      <c r="C163" s="137" t="s">
        <v>294</v>
      </c>
      <c r="D163" s="137" t="s">
        <v>105</v>
      </c>
      <c r="E163" s="137" t="s">
        <v>4</v>
      </c>
      <c r="F163" s="137" t="s">
        <v>180</v>
      </c>
      <c r="G163" s="137" t="s">
        <v>675</v>
      </c>
      <c r="H163" s="138">
        <v>4777</v>
      </c>
      <c r="I163" s="136">
        <v>4</v>
      </c>
      <c r="J163" s="139">
        <f>หนองบัวลำภู!F74</f>
        <v>247206.48</v>
      </c>
      <c r="K163" s="139">
        <f>หนองบัวลำภู!AD74</f>
        <v>317624.36000000004</v>
      </c>
      <c r="L163" s="141">
        <f>หนองบัวลำภู!AE74</f>
        <v>140159.51999999999</v>
      </c>
      <c r="M163" s="141">
        <f>หนองบัวลำภู!AF74</f>
        <v>137836.38</v>
      </c>
      <c r="N163" s="137"/>
      <c r="O163" s="137"/>
      <c r="P163" s="137"/>
      <c r="Q163" s="129">
        <f t="shared" si="16"/>
        <v>2323.1399999999849</v>
      </c>
      <c r="R163" s="130">
        <f t="shared" si="17"/>
        <v>29.340489847184422</v>
      </c>
    </row>
    <row r="164" spans="1:18" x14ac:dyDescent="0.35">
      <c r="A164" s="136">
        <v>10</v>
      </c>
      <c r="B164" s="137" t="s">
        <v>63</v>
      </c>
      <c r="C164" s="137" t="s">
        <v>294</v>
      </c>
      <c r="D164" s="137" t="s">
        <v>105</v>
      </c>
      <c r="E164" s="137" t="s">
        <v>4</v>
      </c>
      <c r="F164" s="137" t="s">
        <v>180</v>
      </c>
      <c r="G164" s="137" t="s">
        <v>676</v>
      </c>
      <c r="H164" s="138">
        <v>2834</v>
      </c>
      <c r="I164" s="136">
        <v>2</v>
      </c>
      <c r="J164" s="139">
        <f>หนองบัวลำภู!F75</f>
        <v>69447.039999999994</v>
      </c>
      <c r="K164" s="139">
        <f>หนองบัวลำภู!AD75</f>
        <v>-24263.25</v>
      </c>
      <c r="L164" s="141">
        <f>หนองบัวลำภู!AE75</f>
        <v>205562.19</v>
      </c>
      <c r="M164" s="141">
        <f>หนองบัวลำภู!AF75</f>
        <v>196444.15</v>
      </c>
      <c r="N164" s="137"/>
      <c r="O164" s="137"/>
      <c r="P164" s="137"/>
      <c r="Q164" s="129">
        <f t="shared" si="16"/>
        <v>9118.0400000000081</v>
      </c>
      <c r="R164" s="130">
        <f t="shared" si="17"/>
        <v>72.53429428369796</v>
      </c>
    </row>
    <row r="165" spans="1:18" x14ac:dyDescent="0.35">
      <c r="A165" s="136">
        <v>11</v>
      </c>
      <c r="B165" s="137" t="s">
        <v>63</v>
      </c>
      <c r="C165" s="137" t="s">
        <v>294</v>
      </c>
      <c r="D165" s="137" t="s">
        <v>105</v>
      </c>
      <c r="E165" s="137" t="s">
        <v>4</v>
      </c>
      <c r="F165" s="137" t="s">
        <v>180</v>
      </c>
      <c r="G165" s="137" t="s">
        <v>677</v>
      </c>
      <c r="H165" s="138">
        <v>2338</v>
      </c>
      <c r="I165" s="136">
        <v>2</v>
      </c>
      <c r="J165" s="139">
        <f>หนองบัวลำภู!F76</f>
        <v>76248.2</v>
      </c>
      <c r="K165" s="140">
        <f>หนองบัวลำภู!AD76</f>
        <v>132176.82</v>
      </c>
      <c r="L165" s="141">
        <f>หนองบัวลำภู!AE76</f>
        <v>129764.99</v>
      </c>
      <c r="M165" s="141">
        <f>หนองบัวลำภู!AF76</f>
        <v>118250.59999999999</v>
      </c>
      <c r="N165" s="137"/>
      <c r="O165" s="137"/>
      <c r="P165" s="137"/>
      <c r="Q165" s="129">
        <f t="shared" si="16"/>
        <v>11514.390000000014</v>
      </c>
      <c r="R165" s="130">
        <f t="shared" si="17"/>
        <v>55.502562018819503</v>
      </c>
    </row>
    <row r="166" spans="1:18" x14ac:dyDescent="0.35">
      <c r="A166" s="136">
        <v>12</v>
      </c>
      <c r="B166" s="137" t="s">
        <v>63</v>
      </c>
      <c r="C166" s="137" t="s">
        <v>294</v>
      </c>
      <c r="D166" s="137" t="s">
        <v>105</v>
      </c>
      <c r="E166" s="137" t="s">
        <v>4</v>
      </c>
      <c r="F166" s="137" t="s">
        <v>180</v>
      </c>
      <c r="G166" s="137" t="s">
        <v>678</v>
      </c>
      <c r="H166" s="138">
        <v>4599</v>
      </c>
      <c r="I166" s="136">
        <v>4</v>
      </c>
      <c r="J166" s="139">
        <f>หนองบัวลำภู!F77</f>
        <v>500738.8</v>
      </c>
      <c r="K166" s="140">
        <f>หนองบัวลำภู!AD77</f>
        <v>541990.99</v>
      </c>
      <c r="L166" s="141">
        <f>หนองบัวลำภู!AE77</f>
        <v>395134.7</v>
      </c>
      <c r="M166" s="141">
        <f>หนองบัวลำภู!AF77</f>
        <v>206114.63</v>
      </c>
      <c r="N166" s="137"/>
      <c r="O166" s="137"/>
      <c r="P166" s="137"/>
      <c r="Q166" s="129">
        <f t="shared" si="16"/>
        <v>189020.07</v>
      </c>
      <c r="R166" s="130">
        <f t="shared" si="17"/>
        <v>85.917525549032405</v>
      </c>
    </row>
    <row r="167" spans="1:18" x14ac:dyDescent="0.35">
      <c r="A167" s="136">
        <v>13</v>
      </c>
      <c r="B167" s="137" t="s">
        <v>63</v>
      </c>
      <c r="C167" s="137" t="s">
        <v>294</v>
      </c>
      <c r="D167" s="137" t="s">
        <v>105</v>
      </c>
      <c r="E167" s="137" t="s">
        <v>4</v>
      </c>
      <c r="F167" s="137" t="s">
        <v>180</v>
      </c>
      <c r="G167" s="137" t="s">
        <v>679</v>
      </c>
      <c r="H167" s="138">
        <v>1481</v>
      </c>
      <c r="I167" s="136">
        <v>1</v>
      </c>
      <c r="J167" s="139">
        <f>หนองบัวลำภู!F78</f>
        <v>82041.34</v>
      </c>
      <c r="K167" s="139">
        <f>หนองบัวลำภู!AD78</f>
        <v>123267.65</v>
      </c>
      <c r="L167" s="141">
        <f>หนองบัวลำภู!AE78</f>
        <v>174107.96000000002</v>
      </c>
      <c r="M167" s="141">
        <f>หนองบัวลำภู!AF78</f>
        <v>162103.75</v>
      </c>
      <c r="N167" s="137"/>
      <c r="O167" s="137"/>
      <c r="P167" s="137"/>
      <c r="Q167" s="129">
        <f t="shared" si="16"/>
        <v>12004.210000000021</v>
      </c>
      <c r="R167" s="130">
        <f t="shared" si="17"/>
        <v>117.56108035111413</v>
      </c>
    </row>
    <row r="168" spans="1:18" x14ac:dyDescent="0.35">
      <c r="A168" s="136">
        <v>14</v>
      </c>
      <c r="B168" s="137" t="s">
        <v>63</v>
      </c>
      <c r="C168" s="137" t="s">
        <v>294</v>
      </c>
      <c r="D168" s="137" t="s">
        <v>105</v>
      </c>
      <c r="E168" s="137" t="s">
        <v>4</v>
      </c>
      <c r="F168" s="137" t="s">
        <v>180</v>
      </c>
      <c r="G168" s="137" t="s">
        <v>680</v>
      </c>
      <c r="H168" s="138">
        <v>2622</v>
      </c>
      <c r="I168" s="136">
        <v>2</v>
      </c>
      <c r="J168" s="139">
        <f>หนองบัวลำภู!F79</f>
        <v>379868.71</v>
      </c>
      <c r="K168" s="140">
        <f>หนองบัวลำภู!AD79</f>
        <v>424077.58</v>
      </c>
      <c r="L168" s="141">
        <f>หนองบัวลำภู!AE79</f>
        <v>118851.68</v>
      </c>
      <c r="M168" s="141">
        <f>หนองบัวลำภู!AF79</f>
        <v>123563.71</v>
      </c>
      <c r="N168" s="137"/>
      <c r="O168" s="137"/>
      <c r="P168" s="137"/>
      <c r="Q168" s="129">
        <f t="shared" si="16"/>
        <v>-4712.0300000000134</v>
      </c>
      <c r="R168" s="130">
        <f t="shared" si="17"/>
        <v>45.328634630053394</v>
      </c>
    </row>
    <row r="169" spans="1:18" s="148" customFormat="1" x14ac:dyDescent="0.35">
      <c r="A169" s="142">
        <v>5</v>
      </c>
      <c r="B169" s="143" t="s">
        <v>63</v>
      </c>
      <c r="C169" s="143"/>
      <c r="D169" s="143"/>
      <c r="E169" s="143" t="s">
        <v>77</v>
      </c>
      <c r="F169" s="143"/>
      <c r="G169" s="143" t="s">
        <v>296</v>
      </c>
      <c r="H169" s="149">
        <f>SUM(H155:H168)</f>
        <v>48331</v>
      </c>
      <c r="I169" s="142"/>
      <c r="J169" s="145">
        <f>SUM(J155:J168)</f>
        <v>4097356.6599999997</v>
      </c>
      <c r="K169" s="145">
        <f t="shared" ref="K169:M169" si="19">SUM(K155:K168)</f>
        <v>4568670.3199999994</v>
      </c>
      <c r="L169" s="145">
        <f t="shared" si="19"/>
        <v>3306498.2400000007</v>
      </c>
      <c r="M169" s="145">
        <f t="shared" si="19"/>
        <v>2445243.9099999997</v>
      </c>
      <c r="N169" s="143">
        <v>13</v>
      </c>
      <c r="O169" s="143">
        <v>13</v>
      </c>
      <c r="P169" s="143">
        <f>N169-O169</f>
        <v>0</v>
      </c>
      <c r="Q169" s="146">
        <f t="shared" si="16"/>
        <v>861254.33000000101</v>
      </c>
      <c r="R169" s="147">
        <f>L169/H169</f>
        <v>68.413611139848143</v>
      </c>
    </row>
    <row r="170" spans="1:18" x14ac:dyDescent="0.35">
      <c r="A170" s="136">
        <v>1</v>
      </c>
      <c r="B170" s="137" t="s">
        <v>63</v>
      </c>
      <c r="C170" s="137" t="s">
        <v>297</v>
      </c>
      <c r="D170" s="137" t="s">
        <v>112</v>
      </c>
      <c r="E170" s="137" t="s">
        <v>5</v>
      </c>
      <c r="F170" s="137" t="s">
        <v>210</v>
      </c>
      <c r="G170" s="137" t="s">
        <v>298</v>
      </c>
      <c r="H170" s="138"/>
      <c r="I170" s="136"/>
      <c r="J170" s="139"/>
      <c r="K170" s="140"/>
      <c r="L170" s="141"/>
      <c r="M170" s="141"/>
      <c r="N170" s="137"/>
      <c r="O170" s="137"/>
      <c r="P170" s="137"/>
    </row>
    <row r="171" spans="1:18" x14ac:dyDescent="0.35">
      <c r="A171" s="136">
        <v>2</v>
      </c>
      <c r="B171" s="137" t="s">
        <v>63</v>
      </c>
      <c r="C171" s="137" t="s">
        <v>297</v>
      </c>
      <c r="D171" s="137" t="s">
        <v>112</v>
      </c>
      <c r="E171" s="137" t="s">
        <v>5</v>
      </c>
      <c r="F171" s="137" t="s">
        <v>180</v>
      </c>
      <c r="G171" s="137" t="s">
        <v>681</v>
      </c>
      <c r="H171" s="138">
        <v>4703</v>
      </c>
      <c r="I171" s="136">
        <v>4</v>
      </c>
      <c r="J171" s="139">
        <f>หนองบัวลำภู!F80</f>
        <v>422758.93</v>
      </c>
      <c r="K171" s="140">
        <f>หนองบัวลำภู!AD80</f>
        <v>439288.94</v>
      </c>
      <c r="L171" s="141">
        <f>หนองบัวลำภู!AE80</f>
        <v>549908.43999999994</v>
      </c>
      <c r="M171" s="141">
        <f>หนองบัวลำภู!AF80</f>
        <v>241734.61000000002</v>
      </c>
      <c r="N171" s="137"/>
      <c r="O171" s="137"/>
      <c r="P171" s="137"/>
      <c r="Q171" s="129">
        <f t="shared" si="16"/>
        <v>308173.82999999996</v>
      </c>
      <c r="R171" s="130">
        <f t="shared" si="17"/>
        <v>116.92716138634913</v>
      </c>
    </row>
    <row r="172" spans="1:18" x14ac:dyDescent="0.35">
      <c r="A172" s="136">
        <v>3</v>
      </c>
      <c r="B172" s="137" t="s">
        <v>63</v>
      </c>
      <c r="C172" s="137" t="s">
        <v>297</v>
      </c>
      <c r="D172" s="137" t="s">
        <v>112</v>
      </c>
      <c r="E172" s="137" t="s">
        <v>5</v>
      </c>
      <c r="F172" s="137" t="s">
        <v>180</v>
      </c>
      <c r="G172" s="137" t="s">
        <v>682</v>
      </c>
      <c r="H172" s="138">
        <v>1824</v>
      </c>
      <c r="I172" s="136">
        <v>2</v>
      </c>
      <c r="J172" s="139">
        <f>หนองบัวลำภู!F81</f>
        <v>240370.84</v>
      </c>
      <c r="K172" s="140">
        <f>หนองบัวลำภู!AD81</f>
        <v>296646.3</v>
      </c>
      <c r="L172" s="141">
        <f>หนองบัวลำภู!AE81</f>
        <v>301938.43</v>
      </c>
      <c r="M172" s="141">
        <f>หนองบัวลำภู!AF81</f>
        <v>137522.55000000002</v>
      </c>
      <c r="N172" s="137"/>
      <c r="O172" s="137"/>
      <c r="P172" s="137"/>
      <c r="Q172" s="129">
        <f t="shared" si="16"/>
        <v>164415.87999999998</v>
      </c>
      <c r="R172" s="130">
        <f t="shared" si="17"/>
        <v>165.53641995614035</v>
      </c>
    </row>
    <row r="173" spans="1:18" x14ac:dyDescent="0.35">
      <c r="A173" s="136">
        <v>4</v>
      </c>
      <c r="B173" s="137" t="s">
        <v>63</v>
      </c>
      <c r="C173" s="137" t="s">
        <v>297</v>
      </c>
      <c r="D173" s="137" t="s">
        <v>112</v>
      </c>
      <c r="E173" s="137" t="s">
        <v>5</v>
      </c>
      <c r="F173" s="137" t="s">
        <v>180</v>
      </c>
      <c r="G173" s="137" t="s">
        <v>683</v>
      </c>
      <c r="H173" s="138">
        <v>4559</v>
      </c>
      <c r="I173" s="136">
        <v>4</v>
      </c>
      <c r="J173" s="139">
        <f>หนองบัวลำภู!F82</f>
        <v>348979.79</v>
      </c>
      <c r="K173" s="140">
        <f>หนองบัวลำภู!AD82</f>
        <v>242152.38</v>
      </c>
      <c r="L173" s="141">
        <f>หนองบัวลำภู!AE82</f>
        <v>420618.98</v>
      </c>
      <c r="M173" s="141">
        <f>หนองบัวลำภู!AF82</f>
        <v>262753.5</v>
      </c>
      <c r="N173" s="137"/>
      <c r="O173" s="137"/>
      <c r="P173" s="137"/>
      <c r="Q173" s="129">
        <f t="shared" si="16"/>
        <v>157865.47999999998</v>
      </c>
      <c r="R173" s="130">
        <f t="shared" si="17"/>
        <v>92.261237113402061</v>
      </c>
    </row>
    <row r="174" spans="1:18" x14ac:dyDescent="0.35">
      <c r="A174" s="136">
        <v>5</v>
      </c>
      <c r="B174" s="137" t="s">
        <v>63</v>
      </c>
      <c r="C174" s="137" t="s">
        <v>297</v>
      </c>
      <c r="D174" s="137" t="s">
        <v>112</v>
      </c>
      <c r="E174" s="137" t="s">
        <v>5</v>
      </c>
      <c r="F174" s="137" t="s">
        <v>180</v>
      </c>
      <c r="G174" s="137" t="s">
        <v>684</v>
      </c>
      <c r="H174" s="138">
        <v>4777</v>
      </c>
      <c r="I174" s="136">
        <v>4</v>
      </c>
      <c r="J174" s="139">
        <f>หนองบัวลำภู!F83</f>
        <v>563103.17000000004</v>
      </c>
      <c r="K174" s="140">
        <f>หนองบัวลำภู!AD83</f>
        <v>631736.04</v>
      </c>
      <c r="L174" s="141">
        <f>หนองบัวลำภู!AE83</f>
        <v>370211.66000000003</v>
      </c>
      <c r="M174" s="141">
        <f>หนองบัวลำภู!AF83</f>
        <v>243712.52</v>
      </c>
      <c r="N174" s="137"/>
      <c r="O174" s="137"/>
      <c r="P174" s="137"/>
      <c r="Q174" s="129">
        <f t="shared" si="16"/>
        <v>126499.14000000004</v>
      </c>
      <c r="R174" s="130">
        <f t="shared" si="17"/>
        <v>77.498777475402974</v>
      </c>
    </row>
    <row r="175" spans="1:18" x14ac:dyDescent="0.35">
      <c r="A175" s="136">
        <v>6</v>
      </c>
      <c r="B175" s="137" t="s">
        <v>63</v>
      </c>
      <c r="C175" s="137" t="s">
        <v>297</v>
      </c>
      <c r="D175" s="137" t="s">
        <v>112</v>
      </c>
      <c r="E175" s="137" t="s">
        <v>5</v>
      </c>
      <c r="F175" s="137" t="s">
        <v>180</v>
      </c>
      <c r="G175" s="137" t="s">
        <v>685</v>
      </c>
      <c r="H175" s="138">
        <v>2103</v>
      </c>
      <c r="I175" s="136">
        <v>2</v>
      </c>
      <c r="J175" s="139">
        <f>หนองบัวลำภู!F84</f>
        <v>128172.8</v>
      </c>
      <c r="K175" s="140">
        <f>หนองบัวลำภู!AD84</f>
        <v>128463.87</v>
      </c>
      <c r="L175" s="141">
        <f>หนองบัวลำภู!AE84</f>
        <v>265074.7</v>
      </c>
      <c r="M175" s="141">
        <f>หนองบัวลำภู!AF84</f>
        <v>164441.14000000001</v>
      </c>
      <c r="N175" s="137"/>
      <c r="O175" s="137"/>
      <c r="P175" s="137"/>
      <c r="Q175" s="129">
        <f t="shared" si="16"/>
        <v>100633.56</v>
      </c>
      <c r="R175" s="130">
        <f t="shared" si="17"/>
        <v>126.04598193057538</v>
      </c>
    </row>
    <row r="176" spans="1:18" x14ac:dyDescent="0.35">
      <c r="A176" s="136">
        <v>7</v>
      </c>
      <c r="B176" s="137" t="s">
        <v>63</v>
      </c>
      <c r="C176" s="137" t="s">
        <v>297</v>
      </c>
      <c r="D176" s="137" t="s">
        <v>112</v>
      </c>
      <c r="E176" s="137" t="s">
        <v>5</v>
      </c>
      <c r="F176" s="137" t="s">
        <v>180</v>
      </c>
      <c r="G176" s="137" t="s">
        <v>686</v>
      </c>
      <c r="H176" s="138">
        <v>5166</v>
      </c>
      <c r="I176" s="136">
        <v>4</v>
      </c>
      <c r="J176" s="139">
        <f>หนองบัวลำภู!F85</f>
        <v>563250</v>
      </c>
      <c r="K176" s="140">
        <f>หนองบัวลำภู!AD85</f>
        <v>581762.33000000007</v>
      </c>
      <c r="L176" s="141">
        <f>หนองบัวลำภู!AE85</f>
        <v>329177.07999999996</v>
      </c>
      <c r="M176" s="141">
        <f>หนองบัวลำภู!AF85</f>
        <v>266695.26</v>
      </c>
      <c r="N176" s="137"/>
      <c r="O176" s="137"/>
      <c r="P176" s="137"/>
      <c r="Q176" s="129">
        <f t="shared" si="16"/>
        <v>62481.819999999949</v>
      </c>
      <c r="R176" s="130">
        <f t="shared" si="17"/>
        <v>63.719914827719698</v>
      </c>
    </row>
    <row r="177" spans="1:18" x14ac:dyDescent="0.35">
      <c r="A177" s="136">
        <v>8</v>
      </c>
      <c r="B177" s="137" t="s">
        <v>63</v>
      </c>
      <c r="C177" s="137" t="s">
        <v>297</v>
      </c>
      <c r="D177" s="137" t="s">
        <v>112</v>
      </c>
      <c r="E177" s="137" t="s">
        <v>5</v>
      </c>
      <c r="F177" s="137" t="s">
        <v>180</v>
      </c>
      <c r="G177" s="137" t="s">
        <v>687</v>
      </c>
      <c r="H177" s="138">
        <v>3557</v>
      </c>
      <c r="I177" s="136">
        <v>3</v>
      </c>
      <c r="J177" s="139">
        <f>หนองบัวลำภู!F86</f>
        <v>512776.49</v>
      </c>
      <c r="K177" s="140">
        <f>หนองบัวลำภู!AD86</f>
        <v>520013.49999999994</v>
      </c>
      <c r="L177" s="141">
        <f>หนองบัวลำภู!AE86</f>
        <v>258762.85</v>
      </c>
      <c r="M177" s="141">
        <f>หนองบัวลำภู!AF86</f>
        <v>178363.87</v>
      </c>
      <c r="N177" s="137"/>
      <c r="O177" s="137"/>
      <c r="P177" s="137"/>
      <c r="Q177" s="129">
        <f t="shared" si="16"/>
        <v>80398.98000000001</v>
      </c>
      <c r="R177" s="130">
        <f t="shared" si="17"/>
        <v>72.747497891481586</v>
      </c>
    </row>
    <row r="178" spans="1:18" s="148" customFormat="1" x14ac:dyDescent="0.35">
      <c r="A178" s="142">
        <v>6</v>
      </c>
      <c r="B178" s="143" t="s">
        <v>63</v>
      </c>
      <c r="C178" s="143"/>
      <c r="D178" s="143"/>
      <c r="E178" s="143" t="s">
        <v>77</v>
      </c>
      <c r="F178" s="143"/>
      <c r="G178" s="143" t="s">
        <v>299</v>
      </c>
      <c r="H178" s="149">
        <f>SUM(H170:H177)</f>
        <v>26689</v>
      </c>
      <c r="I178" s="142"/>
      <c r="J178" s="145">
        <f>SUM(J170:J177)</f>
        <v>2779412.0200000005</v>
      </c>
      <c r="K178" s="145">
        <f t="shared" ref="K178:M178" si="20">SUM(K170:K177)</f>
        <v>2840063.3600000003</v>
      </c>
      <c r="L178" s="145">
        <f t="shared" si="20"/>
        <v>2495692.1399999997</v>
      </c>
      <c r="M178" s="145">
        <f t="shared" si="20"/>
        <v>1495223.4500000002</v>
      </c>
      <c r="N178" s="143">
        <v>7</v>
      </c>
      <c r="O178" s="143">
        <v>7</v>
      </c>
      <c r="P178" s="143">
        <f>N178-O178</f>
        <v>0</v>
      </c>
      <c r="Q178" s="146">
        <f t="shared" si="16"/>
        <v>1000468.6899999995</v>
      </c>
      <c r="R178" s="147">
        <f t="shared" si="17"/>
        <v>93.510140507325104</v>
      </c>
    </row>
    <row r="179" spans="1:18" s="148" customFormat="1" ht="21.75" thickBot="1" x14ac:dyDescent="0.4">
      <c r="A179" s="157"/>
      <c r="B179" s="158" t="s">
        <v>63</v>
      </c>
      <c r="C179" s="158" t="s">
        <v>63</v>
      </c>
      <c r="D179" s="158" t="s">
        <v>63</v>
      </c>
      <c r="E179" s="158" t="s">
        <v>63</v>
      </c>
      <c r="F179" s="158"/>
      <c r="G179" s="158" t="s">
        <v>300</v>
      </c>
      <c r="H179" s="159">
        <f>H105+H119+H135+H154+H169+H178</f>
        <v>334001</v>
      </c>
      <c r="I179" s="157"/>
      <c r="J179" s="160">
        <f>J105+J119+J135+J154+J169+J178</f>
        <v>24078117.829999998</v>
      </c>
      <c r="K179" s="161">
        <f>K105+K119+K135+K154+K169+K178</f>
        <v>27853130.754999999</v>
      </c>
      <c r="L179" s="160">
        <f t="shared" ref="L179" si="21">L105+L119+L135+L154+L169+L178</f>
        <v>20335721.710000005</v>
      </c>
      <c r="M179" s="160">
        <f>M105+M119+M135+M154+M169+M178</f>
        <v>19309347.404999997</v>
      </c>
      <c r="N179" s="158">
        <f>N105+N119+N135+N154+N169+N178</f>
        <v>83</v>
      </c>
      <c r="O179" s="158">
        <f>O105+O119+O135+O154+O169+O178</f>
        <v>83</v>
      </c>
      <c r="P179" s="158">
        <f>N179-O179</f>
        <v>0</v>
      </c>
      <c r="Q179" s="146">
        <f t="shared" si="16"/>
        <v>1026374.3050000072</v>
      </c>
      <c r="R179" s="147">
        <f t="shared" si="17"/>
        <v>60.885212050263334</v>
      </c>
    </row>
    <row r="180" spans="1:18" s="148" customFormat="1" ht="22.5" thickTop="1" thickBot="1" x14ac:dyDescent="0.4">
      <c r="A180" s="162"/>
      <c r="B180" s="163"/>
      <c r="C180" s="163"/>
      <c r="D180" s="163"/>
      <c r="E180" s="329" t="s">
        <v>301</v>
      </c>
      <c r="F180" s="330"/>
      <c r="G180" s="331"/>
      <c r="H180" s="164"/>
      <c r="I180" s="162"/>
      <c r="J180" s="165">
        <f>J179/O179</f>
        <v>290097.80518072285</v>
      </c>
      <c r="K180" s="166">
        <f>K179/O179</f>
        <v>335579.8886144578</v>
      </c>
      <c r="L180" s="165">
        <f>L179/O179</f>
        <v>245008.69530120486</v>
      </c>
      <c r="M180" s="165">
        <f>M179/O179</f>
        <v>232642.73981927708</v>
      </c>
      <c r="N180" s="163"/>
      <c r="O180" s="163"/>
      <c r="P180" s="163"/>
      <c r="Q180" s="129">
        <f t="shared" si="16"/>
        <v>12365.955481927784</v>
      </c>
      <c r="R180" s="130"/>
    </row>
    <row r="181" spans="1:18" s="148" customFormat="1" ht="21.75" thickTop="1" x14ac:dyDescent="0.35">
      <c r="A181" s="173">
        <v>1</v>
      </c>
      <c r="B181" s="174" t="s">
        <v>64</v>
      </c>
      <c r="C181" s="174" t="s">
        <v>302</v>
      </c>
      <c r="D181" s="174" t="s">
        <v>303</v>
      </c>
      <c r="E181" s="174" t="s">
        <v>43</v>
      </c>
      <c r="F181" s="174" t="s">
        <v>304</v>
      </c>
      <c r="G181" s="174" t="s">
        <v>43</v>
      </c>
      <c r="H181" s="175"/>
      <c r="I181" s="173"/>
      <c r="J181" s="176"/>
      <c r="K181" s="177"/>
      <c r="L181" s="178"/>
      <c r="M181" s="178"/>
      <c r="N181" s="179"/>
      <c r="O181" s="179"/>
      <c r="P181" s="179"/>
      <c r="Q181" s="146"/>
      <c r="R181" s="147"/>
    </row>
    <row r="182" spans="1:18" x14ac:dyDescent="0.35">
      <c r="A182" s="136">
        <v>2</v>
      </c>
      <c r="B182" s="137" t="s">
        <v>64</v>
      </c>
      <c r="C182" s="137" t="s">
        <v>302</v>
      </c>
      <c r="D182" s="137" t="s">
        <v>303</v>
      </c>
      <c r="E182" s="137" t="s">
        <v>43</v>
      </c>
      <c r="F182" s="137" t="s">
        <v>180</v>
      </c>
      <c r="G182" s="137" t="s">
        <v>816</v>
      </c>
      <c r="H182" s="138">
        <v>6923</v>
      </c>
      <c r="I182" s="136">
        <v>5</v>
      </c>
      <c r="J182" s="139">
        <f>อุดรธานี!F10</f>
        <v>532112.52</v>
      </c>
      <c r="K182" s="140">
        <f>อุดรธานี!AW10</f>
        <v>852177.08000000007</v>
      </c>
      <c r="L182" s="141">
        <f>อุดรธานี!AX10</f>
        <v>281819</v>
      </c>
      <c r="M182" s="141">
        <f>อุดรธานี!AY10</f>
        <v>394518.71</v>
      </c>
      <c r="N182" s="137"/>
      <c r="O182" s="137"/>
      <c r="P182" s="137"/>
      <c r="Q182" s="129">
        <f t="shared" si="16"/>
        <v>-112699.71000000002</v>
      </c>
      <c r="R182" s="130">
        <f t="shared" si="17"/>
        <v>40.707641196013292</v>
      </c>
    </row>
    <row r="183" spans="1:18" x14ac:dyDescent="0.35">
      <c r="A183" s="136">
        <v>3</v>
      </c>
      <c r="B183" s="137" t="s">
        <v>64</v>
      </c>
      <c r="C183" s="137" t="s">
        <v>302</v>
      </c>
      <c r="D183" s="137" t="s">
        <v>303</v>
      </c>
      <c r="E183" s="137" t="s">
        <v>43</v>
      </c>
      <c r="F183" s="137" t="s">
        <v>180</v>
      </c>
      <c r="G183" s="137" t="s">
        <v>817</v>
      </c>
      <c r="H183" s="138">
        <v>7817</v>
      </c>
      <c r="I183" s="136">
        <v>5</v>
      </c>
      <c r="J183" s="139">
        <f>อุดรธานี!F11</f>
        <v>142277.19</v>
      </c>
      <c r="K183" s="140">
        <f>อุดรธานี!AW11</f>
        <v>834111.6</v>
      </c>
      <c r="L183" s="141">
        <f>อุดรธานี!AX11</f>
        <v>189562.75</v>
      </c>
      <c r="M183" s="141">
        <f>อุดรธานี!AY11</f>
        <v>363046.51</v>
      </c>
      <c r="N183" s="137"/>
      <c r="O183" s="137"/>
      <c r="P183" s="137"/>
      <c r="Q183" s="129">
        <f t="shared" si="16"/>
        <v>-173483.76</v>
      </c>
      <c r="R183" s="130">
        <f t="shared" si="17"/>
        <v>24.250063963157221</v>
      </c>
    </row>
    <row r="184" spans="1:18" x14ac:dyDescent="0.35">
      <c r="A184" s="136">
        <v>4</v>
      </c>
      <c r="B184" s="137" t="s">
        <v>64</v>
      </c>
      <c r="C184" s="137" t="s">
        <v>302</v>
      </c>
      <c r="D184" s="137" t="s">
        <v>303</v>
      </c>
      <c r="E184" s="137" t="s">
        <v>43</v>
      </c>
      <c r="F184" s="137" t="s">
        <v>180</v>
      </c>
      <c r="G184" s="137" t="s">
        <v>818</v>
      </c>
      <c r="H184" s="138">
        <v>11016</v>
      </c>
      <c r="I184" s="136">
        <v>5</v>
      </c>
      <c r="J184" s="139">
        <f>อุดรธานี!F12</f>
        <v>1911710.01</v>
      </c>
      <c r="K184" s="140">
        <f>อุดรธานี!AW12</f>
        <v>2275683.73</v>
      </c>
      <c r="L184" s="141">
        <f>อุดรธานี!AX12</f>
        <v>213129.71</v>
      </c>
      <c r="M184" s="141">
        <f>อุดรธานี!AY12</f>
        <v>459584.18</v>
      </c>
      <c r="N184" s="137"/>
      <c r="O184" s="137"/>
      <c r="P184" s="137"/>
      <c r="Q184" s="129">
        <f t="shared" si="16"/>
        <v>-246454.47</v>
      </c>
      <c r="R184" s="130">
        <f t="shared" si="17"/>
        <v>19.347286673928831</v>
      </c>
    </row>
    <row r="185" spans="1:18" x14ac:dyDescent="0.35">
      <c r="A185" s="136">
        <v>5</v>
      </c>
      <c r="B185" s="137" t="s">
        <v>64</v>
      </c>
      <c r="C185" s="137" t="s">
        <v>302</v>
      </c>
      <c r="D185" s="137" t="s">
        <v>303</v>
      </c>
      <c r="E185" s="137" t="s">
        <v>43</v>
      </c>
      <c r="F185" s="137" t="s">
        <v>180</v>
      </c>
      <c r="G185" s="137" t="s">
        <v>819</v>
      </c>
      <c r="H185" s="138">
        <v>5402</v>
      </c>
      <c r="I185" s="136">
        <v>4</v>
      </c>
      <c r="J185" s="139">
        <f>อุดรธานี!F13</f>
        <v>1091742.55</v>
      </c>
      <c r="K185" s="140">
        <f>อุดรธานี!AW13</f>
        <v>1149866.51</v>
      </c>
      <c r="L185" s="141">
        <f>อุดรธานี!AX13</f>
        <v>314873</v>
      </c>
      <c r="M185" s="141">
        <f>อุดรธานี!AY13</f>
        <v>323375.58999999997</v>
      </c>
      <c r="N185" s="137"/>
      <c r="O185" s="137"/>
      <c r="P185" s="137"/>
      <c r="Q185" s="129">
        <f t="shared" si="16"/>
        <v>-8502.5899999999674</v>
      </c>
      <c r="R185" s="130">
        <f t="shared" si="17"/>
        <v>58.288226582747129</v>
      </c>
    </row>
    <row r="186" spans="1:18" x14ac:dyDescent="0.35">
      <c r="A186" s="136">
        <v>6</v>
      </c>
      <c r="B186" s="137" t="s">
        <v>64</v>
      </c>
      <c r="C186" s="137" t="s">
        <v>302</v>
      </c>
      <c r="D186" s="137" t="s">
        <v>303</v>
      </c>
      <c r="E186" s="137" t="s">
        <v>43</v>
      </c>
      <c r="F186" s="137" t="s">
        <v>180</v>
      </c>
      <c r="G186" s="137" t="s">
        <v>820</v>
      </c>
      <c r="H186" s="138">
        <v>4500</v>
      </c>
      <c r="I186" s="136">
        <v>3</v>
      </c>
      <c r="J186" s="139">
        <f>อุดรธานี!F14</f>
        <v>261642.16</v>
      </c>
      <c r="K186" s="140">
        <f>อุดรธานี!AW14</f>
        <v>281193.07000000007</v>
      </c>
      <c r="L186" s="141">
        <f>อุดรธานี!AX14</f>
        <v>179023.61</v>
      </c>
      <c r="M186" s="141">
        <f>อุดรธานี!AY14</f>
        <v>313599.64</v>
      </c>
      <c r="N186" s="137"/>
      <c r="O186" s="137"/>
      <c r="P186" s="137"/>
      <c r="Q186" s="129">
        <f t="shared" si="16"/>
        <v>-134576.03000000003</v>
      </c>
      <c r="R186" s="130">
        <f t="shared" si="17"/>
        <v>39.783024444444443</v>
      </c>
    </row>
    <row r="187" spans="1:18" x14ac:dyDescent="0.35">
      <c r="A187" s="136">
        <v>7</v>
      </c>
      <c r="B187" s="137" t="s">
        <v>64</v>
      </c>
      <c r="C187" s="137" t="s">
        <v>302</v>
      </c>
      <c r="D187" s="137" t="s">
        <v>303</v>
      </c>
      <c r="E187" s="137" t="s">
        <v>43</v>
      </c>
      <c r="F187" s="137" t="s">
        <v>180</v>
      </c>
      <c r="G187" s="137" t="s">
        <v>821</v>
      </c>
      <c r="H187" s="138">
        <v>8215</v>
      </c>
      <c r="I187" s="136">
        <v>5</v>
      </c>
      <c r="J187" s="139">
        <f>อุดรธานี!F15</f>
        <v>778913.97</v>
      </c>
      <c r="K187" s="140">
        <f>อุดรธานี!AW15</f>
        <v>1072643.8999999999</v>
      </c>
      <c r="L187" s="141">
        <f>อุดรธานี!AX15</f>
        <v>284180.12</v>
      </c>
      <c r="M187" s="141">
        <f>อุดรธานี!AY15</f>
        <v>377768.73000000004</v>
      </c>
      <c r="N187" s="137"/>
      <c r="O187" s="137"/>
      <c r="P187" s="137"/>
      <c r="Q187" s="129">
        <f t="shared" si="16"/>
        <v>-93588.610000000044</v>
      </c>
      <c r="R187" s="130">
        <f t="shared" si="17"/>
        <v>34.592832623250153</v>
      </c>
    </row>
    <row r="188" spans="1:18" x14ac:dyDescent="0.35">
      <c r="A188" s="136">
        <v>8</v>
      </c>
      <c r="B188" s="137" t="s">
        <v>64</v>
      </c>
      <c r="C188" s="137" t="s">
        <v>302</v>
      </c>
      <c r="D188" s="137" t="s">
        <v>303</v>
      </c>
      <c r="E188" s="137" t="s">
        <v>43</v>
      </c>
      <c r="F188" s="137" t="s">
        <v>180</v>
      </c>
      <c r="G188" s="137" t="s">
        <v>822</v>
      </c>
      <c r="H188" s="138">
        <v>8736</v>
      </c>
      <c r="I188" s="136">
        <v>5</v>
      </c>
      <c r="J188" s="139">
        <f>อุดรธานี!F16</f>
        <v>1249706.6499999999</v>
      </c>
      <c r="K188" s="140">
        <f>อุดรธานี!AW16</f>
        <v>1305861.19</v>
      </c>
      <c r="L188" s="141">
        <f>อุดรธานี!AX16</f>
        <v>178165.5</v>
      </c>
      <c r="M188" s="141">
        <f>อุดรธานี!AY16</f>
        <v>343695.72</v>
      </c>
      <c r="N188" s="137"/>
      <c r="O188" s="137"/>
      <c r="P188" s="137"/>
      <c r="Q188" s="129">
        <f t="shared" si="16"/>
        <v>-165530.21999999997</v>
      </c>
      <c r="R188" s="130">
        <f t="shared" si="17"/>
        <v>20.394402472527471</v>
      </c>
    </row>
    <row r="189" spans="1:18" x14ac:dyDescent="0.35">
      <c r="A189" s="136">
        <v>9</v>
      </c>
      <c r="B189" s="137" t="s">
        <v>64</v>
      </c>
      <c r="C189" s="137" t="s">
        <v>302</v>
      </c>
      <c r="D189" s="137" t="s">
        <v>303</v>
      </c>
      <c r="E189" s="137" t="s">
        <v>43</v>
      </c>
      <c r="F189" s="137" t="s">
        <v>180</v>
      </c>
      <c r="G189" s="137" t="s">
        <v>823</v>
      </c>
      <c r="H189" s="138">
        <v>4649</v>
      </c>
      <c r="I189" s="136">
        <v>4</v>
      </c>
      <c r="J189" s="139">
        <f>อุดรธานี!F17</f>
        <v>458834.18</v>
      </c>
      <c r="K189" s="140">
        <f>อุดรธานี!AW17</f>
        <v>584391.29999999993</v>
      </c>
      <c r="L189" s="141">
        <f>อุดรธานี!AX17</f>
        <v>297759.7</v>
      </c>
      <c r="M189" s="141">
        <f>อุดรธานี!AY17</f>
        <v>416023.15</v>
      </c>
      <c r="N189" s="137"/>
      <c r="O189" s="137"/>
      <c r="P189" s="137"/>
      <c r="Q189" s="129">
        <f t="shared" si="16"/>
        <v>-118263.45000000001</v>
      </c>
      <c r="R189" s="130">
        <f t="shared" si="17"/>
        <v>64.048117874811794</v>
      </c>
    </row>
    <row r="190" spans="1:18" x14ac:dyDescent="0.35">
      <c r="A190" s="136">
        <v>10</v>
      </c>
      <c r="B190" s="137" t="s">
        <v>64</v>
      </c>
      <c r="C190" s="137" t="s">
        <v>302</v>
      </c>
      <c r="D190" s="137" t="s">
        <v>303</v>
      </c>
      <c r="E190" s="137" t="s">
        <v>43</v>
      </c>
      <c r="F190" s="137" t="s">
        <v>180</v>
      </c>
      <c r="G190" s="137" t="s">
        <v>824</v>
      </c>
      <c r="H190" s="138">
        <v>8434</v>
      </c>
      <c r="I190" s="136">
        <v>5</v>
      </c>
      <c r="J190" s="139">
        <f>อุดรธานี!F18</f>
        <v>1435682.06</v>
      </c>
      <c r="K190" s="140">
        <f>อุดรธานี!AW18</f>
        <v>1519579.97</v>
      </c>
      <c r="L190" s="141">
        <f>อุดรธานี!AX18</f>
        <v>265401.5</v>
      </c>
      <c r="M190" s="141">
        <f>อุดรธานี!AY18</f>
        <v>439428.35</v>
      </c>
      <c r="N190" s="137"/>
      <c r="O190" s="137"/>
      <c r="P190" s="137"/>
      <c r="Q190" s="129">
        <f t="shared" si="16"/>
        <v>-174026.84999999998</v>
      </c>
      <c r="R190" s="130">
        <f t="shared" si="17"/>
        <v>31.468046004268437</v>
      </c>
    </row>
    <row r="191" spans="1:18" x14ac:dyDescent="0.35">
      <c r="A191" s="136">
        <v>11</v>
      </c>
      <c r="B191" s="137" t="s">
        <v>64</v>
      </c>
      <c r="C191" s="137" t="s">
        <v>302</v>
      </c>
      <c r="D191" s="137" t="s">
        <v>303</v>
      </c>
      <c r="E191" s="137" t="s">
        <v>43</v>
      </c>
      <c r="F191" s="137" t="s">
        <v>180</v>
      </c>
      <c r="G191" s="137" t="s">
        <v>825</v>
      </c>
      <c r="H191" s="138">
        <v>9149</v>
      </c>
      <c r="I191" s="136">
        <v>5</v>
      </c>
      <c r="J191" s="139">
        <f>อุดรธานี!F19</f>
        <v>1697746.75</v>
      </c>
      <c r="K191" s="140">
        <f>อุดรธานี!AW19</f>
        <v>1574103.9100000001</v>
      </c>
      <c r="L191" s="141">
        <f>อุดรธานี!AX19</f>
        <v>407457.92</v>
      </c>
      <c r="M191" s="141">
        <f>อุดรธานี!AY19</f>
        <v>549446.13</v>
      </c>
      <c r="N191" s="137"/>
      <c r="O191" s="137"/>
      <c r="P191" s="137"/>
      <c r="Q191" s="129">
        <f t="shared" si="16"/>
        <v>-141988.21000000002</v>
      </c>
      <c r="R191" s="130">
        <f t="shared" si="17"/>
        <v>44.535787517761506</v>
      </c>
    </row>
    <row r="192" spans="1:18" x14ac:dyDescent="0.35">
      <c r="A192" s="136">
        <v>12</v>
      </c>
      <c r="B192" s="137" t="s">
        <v>64</v>
      </c>
      <c r="C192" s="137" t="s">
        <v>302</v>
      </c>
      <c r="D192" s="137" t="s">
        <v>303</v>
      </c>
      <c r="E192" s="137" t="s">
        <v>43</v>
      </c>
      <c r="F192" s="137" t="s">
        <v>180</v>
      </c>
      <c r="G192" s="137" t="s">
        <v>826</v>
      </c>
      <c r="H192" s="138">
        <v>6199</v>
      </c>
      <c r="I192" s="136">
        <v>5</v>
      </c>
      <c r="J192" s="139">
        <f>อุดรธานี!F20</f>
        <v>1563947.32</v>
      </c>
      <c r="K192" s="140">
        <f>อุดรธานี!AW20</f>
        <v>2022615.5500000003</v>
      </c>
      <c r="L192" s="141">
        <f>อุดรธานี!AX20</f>
        <v>294052.2</v>
      </c>
      <c r="M192" s="141">
        <f>อุดรธานี!AY20</f>
        <v>402165.67</v>
      </c>
      <c r="N192" s="137"/>
      <c r="O192" s="137"/>
      <c r="P192" s="137"/>
      <c r="Q192" s="129">
        <f t="shared" si="16"/>
        <v>-108113.46999999997</v>
      </c>
      <c r="R192" s="130">
        <f t="shared" si="17"/>
        <v>47.435425068559447</v>
      </c>
    </row>
    <row r="193" spans="1:18" x14ac:dyDescent="0.35">
      <c r="A193" s="136">
        <v>13</v>
      </c>
      <c r="B193" s="137" t="s">
        <v>64</v>
      </c>
      <c r="C193" s="137" t="s">
        <v>302</v>
      </c>
      <c r="D193" s="137" t="s">
        <v>303</v>
      </c>
      <c r="E193" s="137" t="s">
        <v>43</v>
      </c>
      <c r="F193" s="137" t="s">
        <v>180</v>
      </c>
      <c r="G193" s="137" t="s">
        <v>827</v>
      </c>
      <c r="H193" s="138">
        <v>5135</v>
      </c>
      <c r="I193" s="136">
        <v>4</v>
      </c>
      <c r="J193" s="139">
        <f>อุดรธานี!F21</f>
        <v>17194</v>
      </c>
      <c r="K193" s="140">
        <f>อุดรธานี!AW21</f>
        <v>226628.34000000003</v>
      </c>
      <c r="L193" s="141">
        <f>อุดรธานี!AX21</f>
        <v>55819.040000000001</v>
      </c>
      <c r="M193" s="141">
        <f>อุดรธานี!AY21</f>
        <v>237296.16999999998</v>
      </c>
      <c r="N193" s="137"/>
      <c r="O193" s="137"/>
      <c r="P193" s="137"/>
      <c r="Q193" s="129">
        <f t="shared" si="16"/>
        <v>-181477.12999999998</v>
      </c>
      <c r="R193" s="130">
        <f t="shared" si="17"/>
        <v>10.870309639727362</v>
      </c>
    </row>
    <row r="194" spans="1:18" x14ac:dyDescent="0.35">
      <c r="A194" s="136">
        <v>14</v>
      </c>
      <c r="B194" s="137" t="s">
        <v>64</v>
      </c>
      <c r="C194" s="137" t="s">
        <v>302</v>
      </c>
      <c r="D194" s="137" t="s">
        <v>303</v>
      </c>
      <c r="E194" s="137" t="s">
        <v>43</v>
      </c>
      <c r="F194" s="137" t="s">
        <v>180</v>
      </c>
      <c r="G194" s="137" t="s">
        <v>828</v>
      </c>
      <c r="H194" s="138">
        <v>10482</v>
      </c>
      <c r="I194" s="136">
        <v>5</v>
      </c>
      <c r="J194" s="139">
        <f>อุดรธานี!F22</f>
        <v>2089765.05</v>
      </c>
      <c r="K194" s="140">
        <f>อุดรธานี!AW22</f>
        <v>2199931.4399999995</v>
      </c>
      <c r="L194" s="141">
        <f>อุดรธานี!AX22</f>
        <v>394274.5</v>
      </c>
      <c r="M194" s="141">
        <f>อุดรธานี!AY22</f>
        <v>630882.67999999993</v>
      </c>
      <c r="N194" s="137"/>
      <c r="O194" s="137"/>
      <c r="P194" s="137"/>
      <c r="Q194" s="129">
        <f t="shared" si="16"/>
        <v>-236608.17999999993</v>
      </c>
      <c r="R194" s="130">
        <f t="shared" si="17"/>
        <v>37.614434268269413</v>
      </c>
    </row>
    <row r="195" spans="1:18" x14ac:dyDescent="0.35">
      <c r="A195" s="136">
        <v>15</v>
      </c>
      <c r="B195" s="137" t="s">
        <v>64</v>
      </c>
      <c r="C195" s="137" t="s">
        <v>302</v>
      </c>
      <c r="D195" s="137" t="s">
        <v>303</v>
      </c>
      <c r="E195" s="137" t="s">
        <v>43</v>
      </c>
      <c r="F195" s="137" t="s">
        <v>180</v>
      </c>
      <c r="G195" s="137" t="s">
        <v>829</v>
      </c>
      <c r="H195" s="138">
        <v>8929</v>
      </c>
      <c r="I195" s="136">
        <v>5</v>
      </c>
      <c r="J195" s="139">
        <f>อุดรธานี!F23</f>
        <v>273962.67</v>
      </c>
      <c r="K195" s="140">
        <f>อุดรธานี!AW23</f>
        <v>579343.9</v>
      </c>
      <c r="L195" s="141">
        <f>อุดรธานี!AX23</f>
        <v>457526.73</v>
      </c>
      <c r="M195" s="141">
        <f>อุดรธานี!AY23</f>
        <v>575981.75</v>
      </c>
      <c r="N195" s="137"/>
      <c r="O195" s="137"/>
      <c r="P195" s="137"/>
      <c r="Q195" s="129">
        <f t="shared" si="16"/>
        <v>-118455.02000000002</v>
      </c>
      <c r="R195" s="130">
        <f t="shared" si="17"/>
        <v>51.240534214357709</v>
      </c>
    </row>
    <row r="196" spans="1:18" x14ac:dyDescent="0.35">
      <c r="A196" s="136">
        <v>16</v>
      </c>
      <c r="B196" s="137" t="s">
        <v>64</v>
      </c>
      <c r="C196" s="137" t="s">
        <v>302</v>
      </c>
      <c r="D196" s="137" t="s">
        <v>303</v>
      </c>
      <c r="E196" s="137" t="s">
        <v>43</v>
      </c>
      <c r="F196" s="137" t="s">
        <v>180</v>
      </c>
      <c r="G196" s="137" t="s">
        <v>830</v>
      </c>
      <c r="H196" s="138">
        <v>13938</v>
      </c>
      <c r="I196" s="136">
        <v>5</v>
      </c>
      <c r="J196" s="139">
        <f>อุดรธานี!F24</f>
        <v>1654616.73</v>
      </c>
      <c r="K196" s="140">
        <f>อุดรธานี!AW24</f>
        <v>2003062.1300000001</v>
      </c>
      <c r="L196" s="141">
        <f>อุดรธานี!AX24</f>
        <v>463626.75</v>
      </c>
      <c r="M196" s="141">
        <f>อุดรธานี!AY24</f>
        <v>689317.32000000007</v>
      </c>
      <c r="N196" s="137"/>
      <c r="O196" s="137"/>
      <c r="P196" s="137"/>
      <c r="Q196" s="129">
        <f t="shared" si="16"/>
        <v>-225690.57000000007</v>
      </c>
      <c r="R196" s="130">
        <f t="shared" si="17"/>
        <v>33.263506241928539</v>
      </c>
    </row>
    <row r="197" spans="1:18" x14ac:dyDescent="0.35">
      <c r="A197" s="136">
        <v>17</v>
      </c>
      <c r="B197" s="137" t="s">
        <v>64</v>
      </c>
      <c r="C197" s="137" t="s">
        <v>302</v>
      </c>
      <c r="D197" s="137" t="s">
        <v>303</v>
      </c>
      <c r="E197" s="137" t="s">
        <v>43</v>
      </c>
      <c r="F197" s="137" t="s">
        <v>180</v>
      </c>
      <c r="G197" s="137" t="s">
        <v>831</v>
      </c>
      <c r="H197" s="138">
        <v>6484</v>
      </c>
      <c r="I197" s="136">
        <v>5</v>
      </c>
      <c r="J197" s="139">
        <f>อุดรธานี!F25</f>
        <v>1082288.3700000001</v>
      </c>
      <c r="K197" s="140">
        <f>อุดรธานี!AW25</f>
        <v>1537103.6900000002</v>
      </c>
      <c r="L197" s="141">
        <f>อุดรธานี!AX25</f>
        <v>383318.3</v>
      </c>
      <c r="M197" s="141">
        <f>อุดรธานี!AY25</f>
        <v>527631.27</v>
      </c>
      <c r="N197" s="137"/>
      <c r="O197" s="137"/>
      <c r="P197" s="137"/>
      <c r="Q197" s="129">
        <f t="shared" si="16"/>
        <v>-144312.97000000003</v>
      </c>
      <c r="R197" s="130">
        <f t="shared" si="17"/>
        <v>59.117566317088219</v>
      </c>
    </row>
    <row r="198" spans="1:18" x14ac:dyDescent="0.35">
      <c r="A198" s="136">
        <v>18</v>
      </c>
      <c r="B198" s="137" t="s">
        <v>64</v>
      </c>
      <c r="C198" s="137" t="s">
        <v>302</v>
      </c>
      <c r="D198" s="137" t="s">
        <v>303</v>
      </c>
      <c r="E198" s="137" t="s">
        <v>43</v>
      </c>
      <c r="F198" s="137" t="s">
        <v>180</v>
      </c>
      <c r="G198" s="137" t="s">
        <v>832</v>
      </c>
      <c r="H198" s="138">
        <v>4852</v>
      </c>
      <c r="I198" s="136">
        <v>4</v>
      </c>
      <c r="J198" s="139">
        <f>อุดรธานี!F26</f>
        <v>778859.56</v>
      </c>
      <c r="K198" s="140">
        <f>อุดรธานี!AW26</f>
        <v>1194353.1200000001</v>
      </c>
      <c r="L198" s="141">
        <f>อุดรธานี!AX26</f>
        <v>292452.08</v>
      </c>
      <c r="M198" s="141">
        <f>อุดรธานี!AY26</f>
        <v>295695.73</v>
      </c>
      <c r="N198" s="137"/>
      <c r="O198" s="137"/>
      <c r="P198" s="137"/>
      <c r="Q198" s="129">
        <f t="shared" si="16"/>
        <v>-3243.6499999999651</v>
      </c>
      <c r="R198" s="130">
        <f t="shared" si="17"/>
        <v>60.274542456718883</v>
      </c>
    </row>
    <row r="199" spans="1:18" x14ac:dyDescent="0.35">
      <c r="A199" s="136">
        <v>19</v>
      </c>
      <c r="B199" s="137" t="s">
        <v>64</v>
      </c>
      <c r="C199" s="137" t="s">
        <v>302</v>
      </c>
      <c r="D199" s="137" t="s">
        <v>303</v>
      </c>
      <c r="E199" s="137" t="s">
        <v>43</v>
      </c>
      <c r="F199" s="137" t="s">
        <v>180</v>
      </c>
      <c r="G199" s="137" t="s">
        <v>833</v>
      </c>
      <c r="H199" s="138">
        <v>5055</v>
      </c>
      <c r="I199" s="136">
        <v>4</v>
      </c>
      <c r="J199" s="139">
        <f>อุดรธานี!F27</f>
        <v>231095.76</v>
      </c>
      <c r="K199" s="140">
        <f>อุดรธานี!AW27</f>
        <v>903162.26</v>
      </c>
      <c r="L199" s="141">
        <f>อุดรธานี!AX27</f>
        <v>182375</v>
      </c>
      <c r="M199" s="141">
        <f>อุดรธานี!AY27</f>
        <v>333496.44999999995</v>
      </c>
      <c r="N199" s="137"/>
      <c r="O199" s="137"/>
      <c r="P199" s="137"/>
      <c r="Q199" s="129">
        <f t="shared" ref="Q199:Q261" si="22">L199-M199</f>
        <v>-151121.44999999995</v>
      </c>
      <c r="R199" s="130">
        <f t="shared" ref="R199:R261" si="23">L199/H199</f>
        <v>36.078140454995058</v>
      </c>
    </row>
    <row r="200" spans="1:18" x14ac:dyDescent="0.35">
      <c r="A200" s="136">
        <v>20</v>
      </c>
      <c r="B200" s="137" t="s">
        <v>64</v>
      </c>
      <c r="C200" s="137" t="s">
        <v>302</v>
      </c>
      <c r="D200" s="137" t="s">
        <v>303</v>
      </c>
      <c r="E200" s="137" t="s">
        <v>43</v>
      </c>
      <c r="F200" s="137" t="s">
        <v>180</v>
      </c>
      <c r="G200" s="137" t="s">
        <v>834</v>
      </c>
      <c r="H200" s="138">
        <v>5073</v>
      </c>
      <c r="I200" s="136">
        <v>4</v>
      </c>
      <c r="J200" s="139">
        <f>อุดรธานี!F28</f>
        <v>829626.16</v>
      </c>
      <c r="K200" s="140">
        <f>อุดรธานี!AW28</f>
        <v>1192637.98</v>
      </c>
      <c r="L200" s="141">
        <f>อุดรธานี!AX28</f>
        <v>224159</v>
      </c>
      <c r="M200" s="141">
        <f>อุดรธานี!AY28</f>
        <v>327829.27</v>
      </c>
      <c r="N200" s="137"/>
      <c r="O200" s="137"/>
      <c r="P200" s="137"/>
      <c r="Q200" s="129">
        <f t="shared" si="22"/>
        <v>-103670.27000000002</v>
      </c>
      <c r="R200" s="130">
        <f t="shared" si="23"/>
        <v>44.186674551547405</v>
      </c>
    </row>
    <row r="201" spans="1:18" x14ac:dyDescent="0.35">
      <c r="A201" s="136">
        <v>21</v>
      </c>
      <c r="B201" s="137" t="s">
        <v>64</v>
      </c>
      <c r="C201" s="137" t="s">
        <v>302</v>
      </c>
      <c r="D201" s="137" t="s">
        <v>303</v>
      </c>
      <c r="E201" s="137" t="s">
        <v>43</v>
      </c>
      <c r="F201" s="137" t="s">
        <v>180</v>
      </c>
      <c r="G201" s="137" t="s">
        <v>835</v>
      </c>
      <c r="H201" s="138">
        <v>4573</v>
      </c>
      <c r="I201" s="136">
        <v>4</v>
      </c>
      <c r="J201" s="139">
        <f>อุดรธานี!F29</f>
        <v>87673.26</v>
      </c>
      <c r="K201" s="140">
        <f>อุดรธานี!AW29</f>
        <v>230281.27</v>
      </c>
      <c r="L201" s="141">
        <f>อุดรธานี!AX29</f>
        <v>219812.5</v>
      </c>
      <c r="M201" s="141">
        <f>อุดรธานี!AY29</f>
        <v>314844.74</v>
      </c>
      <c r="N201" s="137"/>
      <c r="O201" s="137"/>
      <c r="P201" s="137"/>
      <c r="Q201" s="129">
        <f t="shared" si="22"/>
        <v>-95032.239999999991</v>
      </c>
      <c r="R201" s="130">
        <f t="shared" si="23"/>
        <v>48.067461185217581</v>
      </c>
    </row>
    <row r="202" spans="1:18" x14ac:dyDescent="0.35">
      <c r="A202" s="136">
        <v>22</v>
      </c>
      <c r="B202" s="137" t="s">
        <v>64</v>
      </c>
      <c r="C202" s="137" t="s">
        <v>302</v>
      </c>
      <c r="D202" s="137" t="s">
        <v>303</v>
      </c>
      <c r="E202" s="137" t="s">
        <v>43</v>
      </c>
      <c r="F202" s="137" t="s">
        <v>180</v>
      </c>
      <c r="G202" s="137" t="s">
        <v>836</v>
      </c>
      <c r="H202" s="138">
        <v>7350</v>
      </c>
      <c r="I202" s="136">
        <v>5</v>
      </c>
      <c r="J202" s="139">
        <f>อุดรธานี!F30</f>
        <v>745718.26</v>
      </c>
      <c r="K202" s="140">
        <f>อุดรธานี!AW30</f>
        <v>946151.08</v>
      </c>
      <c r="L202" s="141">
        <f>อุดรธานี!AX30</f>
        <v>314070</v>
      </c>
      <c r="M202" s="141">
        <f>อุดรธานี!AY30</f>
        <v>496017.66000000003</v>
      </c>
      <c r="N202" s="137"/>
      <c r="O202" s="137"/>
      <c r="P202" s="137"/>
      <c r="Q202" s="129">
        <f t="shared" si="22"/>
        <v>-181947.66000000003</v>
      </c>
      <c r="R202" s="130">
        <f t="shared" si="23"/>
        <v>42.730612244897962</v>
      </c>
    </row>
    <row r="203" spans="1:18" x14ac:dyDescent="0.35">
      <c r="A203" s="136">
        <v>23</v>
      </c>
      <c r="B203" s="137" t="s">
        <v>64</v>
      </c>
      <c r="C203" s="137" t="s">
        <v>302</v>
      </c>
      <c r="D203" s="137" t="s">
        <v>303</v>
      </c>
      <c r="E203" s="137" t="s">
        <v>43</v>
      </c>
      <c r="F203" s="137" t="s">
        <v>180</v>
      </c>
      <c r="G203" s="137" t="s">
        <v>837</v>
      </c>
      <c r="H203" s="138">
        <v>5666</v>
      </c>
      <c r="I203" s="136">
        <v>4</v>
      </c>
      <c r="J203" s="139">
        <f>อุดรธานี!F31</f>
        <v>1757098.58</v>
      </c>
      <c r="K203" s="140">
        <f>อุดรธานี!AW31</f>
        <v>1878591.29</v>
      </c>
      <c r="L203" s="141">
        <f>อุดรธานี!AX31</f>
        <v>144158</v>
      </c>
      <c r="M203" s="141">
        <f>อุดรธานี!AY31</f>
        <v>279851.36</v>
      </c>
      <c r="N203" s="137"/>
      <c r="O203" s="137"/>
      <c r="P203" s="137"/>
      <c r="Q203" s="129">
        <f t="shared" si="22"/>
        <v>-135693.35999999999</v>
      </c>
      <c r="R203" s="130">
        <f t="shared" si="23"/>
        <v>25.442640310624778</v>
      </c>
    </row>
    <row r="204" spans="1:18" x14ac:dyDescent="0.35">
      <c r="A204" s="136">
        <v>24</v>
      </c>
      <c r="B204" s="137" t="s">
        <v>64</v>
      </c>
      <c r="C204" s="137" t="s">
        <v>302</v>
      </c>
      <c r="D204" s="137" t="s">
        <v>303</v>
      </c>
      <c r="E204" s="137" t="s">
        <v>43</v>
      </c>
      <c r="F204" s="137" t="s">
        <v>180</v>
      </c>
      <c r="G204" s="137" t="s">
        <v>838</v>
      </c>
      <c r="H204" s="138">
        <v>5772</v>
      </c>
      <c r="I204" s="136">
        <v>4</v>
      </c>
      <c r="J204" s="139">
        <f>อุดรธานี!F32</f>
        <v>629871.61</v>
      </c>
      <c r="K204" s="140">
        <f>อุดรธานี!AW32</f>
        <v>1134466.01</v>
      </c>
      <c r="L204" s="141">
        <f>อุดรธานี!AX32</f>
        <v>261292.5</v>
      </c>
      <c r="M204" s="141">
        <f>อุดรธานี!AY32</f>
        <v>334878.64</v>
      </c>
      <c r="N204" s="137"/>
      <c r="O204" s="137"/>
      <c r="P204" s="137"/>
      <c r="Q204" s="129">
        <f t="shared" si="22"/>
        <v>-73586.140000000014</v>
      </c>
      <c r="R204" s="130">
        <f t="shared" si="23"/>
        <v>45.268970893970895</v>
      </c>
    </row>
    <row r="205" spans="1:18" x14ac:dyDescent="0.35">
      <c r="A205" s="136">
        <v>25</v>
      </c>
      <c r="B205" s="137" t="s">
        <v>64</v>
      </c>
      <c r="C205" s="137" t="s">
        <v>302</v>
      </c>
      <c r="D205" s="137" t="s">
        <v>303</v>
      </c>
      <c r="E205" s="137" t="s">
        <v>43</v>
      </c>
      <c r="F205" s="137" t="s">
        <v>180</v>
      </c>
      <c r="G205" s="137" t="s">
        <v>839</v>
      </c>
      <c r="H205" s="138">
        <v>3690</v>
      </c>
      <c r="I205" s="136">
        <v>3</v>
      </c>
      <c r="J205" s="139">
        <f>อุดรธานี!F33</f>
        <v>621070.34</v>
      </c>
      <c r="K205" s="140">
        <f>อุดรธานี!AW33</f>
        <v>752364.32</v>
      </c>
      <c r="L205" s="141">
        <f>อุดรธานี!AX33</f>
        <v>216261.53</v>
      </c>
      <c r="M205" s="141">
        <f>อุดรธานี!AY33</f>
        <v>275316.18</v>
      </c>
      <c r="N205" s="137"/>
      <c r="O205" s="137"/>
      <c r="P205" s="137"/>
      <c r="Q205" s="129">
        <f t="shared" si="22"/>
        <v>-59054.649999999994</v>
      </c>
      <c r="R205" s="130">
        <f t="shared" si="23"/>
        <v>58.607460704607043</v>
      </c>
    </row>
    <row r="206" spans="1:18" x14ac:dyDescent="0.35">
      <c r="A206" s="136">
        <v>26</v>
      </c>
      <c r="B206" s="137" t="s">
        <v>64</v>
      </c>
      <c r="C206" s="137" t="s">
        <v>302</v>
      </c>
      <c r="D206" s="137" t="s">
        <v>303</v>
      </c>
      <c r="E206" s="137" t="s">
        <v>43</v>
      </c>
      <c r="F206" s="137" t="s">
        <v>180</v>
      </c>
      <c r="G206" s="137" t="s">
        <v>840</v>
      </c>
      <c r="H206" s="138">
        <v>6191</v>
      </c>
      <c r="I206" s="136">
        <v>5</v>
      </c>
      <c r="J206" s="139">
        <f>อุดรธานี!F34</f>
        <v>361700.52</v>
      </c>
      <c r="K206" s="140">
        <f>อุดรธานี!AW34</f>
        <v>664912.13</v>
      </c>
      <c r="L206" s="141">
        <f>อุดรธานี!AX34</f>
        <v>200848.02</v>
      </c>
      <c r="M206" s="141">
        <f>อุดรธานี!AY34</f>
        <v>323552.28000000003</v>
      </c>
      <c r="N206" s="137"/>
      <c r="O206" s="137"/>
      <c r="P206" s="137"/>
      <c r="Q206" s="129">
        <f t="shared" si="22"/>
        <v>-122704.26000000004</v>
      </c>
      <c r="R206" s="130">
        <f t="shared" si="23"/>
        <v>32.441935067032787</v>
      </c>
    </row>
    <row r="207" spans="1:18" x14ac:dyDescent="0.35">
      <c r="A207" s="136">
        <v>27</v>
      </c>
      <c r="B207" s="137" t="s">
        <v>64</v>
      </c>
      <c r="C207" s="137" t="s">
        <v>302</v>
      </c>
      <c r="D207" s="137" t="s">
        <v>303</v>
      </c>
      <c r="E207" s="137" t="s">
        <v>43</v>
      </c>
      <c r="F207" s="137" t="s">
        <v>180</v>
      </c>
      <c r="G207" s="137" t="s">
        <v>841</v>
      </c>
      <c r="H207" s="138">
        <v>8132</v>
      </c>
      <c r="I207" s="136">
        <v>5</v>
      </c>
      <c r="J207" s="139">
        <f>อุดรธานี!F35</f>
        <v>987705.75</v>
      </c>
      <c r="K207" s="140">
        <f>อุดรธานี!AW35</f>
        <v>1113295.31</v>
      </c>
      <c r="L207" s="141">
        <f>อุดรธานี!AX35</f>
        <v>173892</v>
      </c>
      <c r="M207" s="141">
        <f>อุดรธานี!AY35</f>
        <v>341457.12</v>
      </c>
      <c r="N207" s="137"/>
      <c r="O207" s="137"/>
      <c r="P207" s="137"/>
      <c r="Q207" s="129">
        <f t="shared" si="22"/>
        <v>-167565.12</v>
      </c>
      <c r="R207" s="130">
        <f t="shared" si="23"/>
        <v>21.383669454008853</v>
      </c>
    </row>
    <row r="208" spans="1:18" x14ac:dyDescent="0.35">
      <c r="A208" s="136">
        <v>28</v>
      </c>
      <c r="B208" s="137" t="s">
        <v>64</v>
      </c>
      <c r="C208" s="137" t="s">
        <v>302</v>
      </c>
      <c r="D208" s="137" t="s">
        <v>303</v>
      </c>
      <c r="E208" s="137" t="s">
        <v>43</v>
      </c>
      <c r="F208" s="137" t="s">
        <v>180</v>
      </c>
      <c r="G208" s="137" t="s">
        <v>842</v>
      </c>
      <c r="H208" s="138">
        <v>2634</v>
      </c>
      <c r="I208" s="136">
        <v>2</v>
      </c>
      <c r="J208" s="139">
        <f>อุดรธานี!F36</f>
        <v>349734.11</v>
      </c>
      <c r="K208" s="140">
        <f>อุดรธานี!AW36</f>
        <v>454623.82</v>
      </c>
      <c r="L208" s="141">
        <f>อุดรธานี!AX36</f>
        <v>113899.3</v>
      </c>
      <c r="M208" s="141">
        <f>อุดรธานี!AY36</f>
        <v>195112.38</v>
      </c>
      <c r="N208" s="137"/>
      <c r="O208" s="137"/>
      <c r="P208" s="137"/>
      <c r="Q208" s="129">
        <f t="shared" si="22"/>
        <v>-81213.08</v>
      </c>
      <c r="R208" s="130">
        <f t="shared" si="23"/>
        <v>43.24195140470767</v>
      </c>
    </row>
    <row r="209" spans="1:18" x14ac:dyDescent="0.35">
      <c r="A209" s="136">
        <v>29</v>
      </c>
      <c r="B209" s="137" t="s">
        <v>64</v>
      </c>
      <c r="C209" s="137" t="s">
        <v>302</v>
      </c>
      <c r="D209" s="137" t="s">
        <v>303</v>
      </c>
      <c r="E209" s="137" t="s">
        <v>43</v>
      </c>
      <c r="F209" s="137" t="s">
        <v>180</v>
      </c>
      <c r="G209" s="137" t="s">
        <v>843</v>
      </c>
      <c r="H209" s="138">
        <v>5394</v>
      </c>
      <c r="I209" s="136">
        <v>4</v>
      </c>
      <c r="J209" s="139">
        <f>อุดรธานี!F37</f>
        <v>375521.08</v>
      </c>
      <c r="K209" s="140">
        <f>อุดรธานี!AW37</f>
        <v>506563.4</v>
      </c>
      <c r="L209" s="141">
        <f>อุดรธานี!AX37</f>
        <v>12700</v>
      </c>
      <c r="M209" s="141">
        <f>อุดรธานี!AY37</f>
        <v>122520.20999999999</v>
      </c>
      <c r="N209" s="137"/>
      <c r="O209" s="137"/>
      <c r="P209" s="137"/>
      <c r="Q209" s="129">
        <f t="shared" si="22"/>
        <v>-109820.20999999999</v>
      </c>
      <c r="R209" s="130">
        <f t="shared" si="23"/>
        <v>2.3544679273266591</v>
      </c>
    </row>
    <row r="210" spans="1:18" s="148" customFormat="1" x14ac:dyDescent="0.35">
      <c r="A210" s="142">
        <v>1</v>
      </c>
      <c r="B210" s="143" t="s">
        <v>64</v>
      </c>
      <c r="C210" s="143"/>
      <c r="D210" s="143"/>
      <c r="E210" s="143" t="s">
        <v>77</v>
      </c>
      <c r="F210" s="143"/>
      <c r="G210" s="143" t="s">
        <v>305</v>
      </c>
      <c r="H210" s="149">
        <f>SUM(H181:H209)</f>
        <v>190390</v>
      </c>
      <c r="I210" s="142"/>
      <c r="J210" s="145">
        <f>SUM(J181:J209)</f>
        <v>23997817.170000002</v>
      </c>
      <c r="K210" s="180">
        <f>SUM(K181:K209)</f>
        <v>30989699.300000001</v>
      </c>
      <c r="L210" s="145">
        <f t="shared" ref="L210:M210" si="24">SUM(L181:L209)</f>
        <v>7015910.2599999988</v>
      </c>
      <c r="M210" s="145">
        <f t="shared" si="24"/>
        <v>10684333.590000002</v>
      </c>
      <c r="N210" s="143">
        <v>28</v>
      </c>
      <c r="O210" s="143">
        <v>28</v>
      </c>
      <c r="P210" s="143">
        <f>N210-O210</f>
        <v>0</v>
      </c>
      <c r="Q210" s="146">
        <f t="shared" si="22"/>
        <v>-3668423.3300000029</v>
      </c>
      <c r="R210" s="147">
        <f>L210/H210</f>
        <v>36.850203582120905</v>
      </c>
    </row>
    <row r="211" spans="1:18" x14ac:dyDescent="0.35">
      <c r="A211" s="136">
        <v>1</v>
      </c>
      <c r="B211" s="137" t="s">
        <v>64</v>
      </c>
      <c r="C211" s="137" t="s">
        <v>306</v>
      </c>
      <c r="D211" s="137" t="s">
        <v>85</v>
      </c>
      <c r="E211" s="137" t="s">
        <v>44</v>
      </c>
      <c r="F211" s="137" t="s">
        <v>210</v>
      </c>
      <c r="G211" s="137" t="s">
        <v>307</v>
      </c>
      <c r="H211" s="138"/>
      <c r="I211" s="136"/>
      <c r="J211" s="139"/>
      <c r="K211" s="140"/>
      <c r="L211" s="141"/>
      <c r="M211" s="141"/>
      <c r="N211" s="137"/>
      <c r="O211" s="137"/>
      <c r="P211" s="137"/>
    </row>
    <row r="212" spans="1:18" x14ac:dyDescent="0.35">
      <c r="A212" s="136">
        <v>2</v>
      </c>
      <c r="B212" s="137" t="s">
        <v>64</v>
      </c>
      <c r="C212" s="137" t="s">
        <v>306</v>
      </c>
      <c r="D212" s="137" t="s">
        <v>85</v>
      </c>
      <c r="E212" s="137" t="s">
        <v>44</v>
      </c>
      <c r="F212" s="137" t="s">
        <v>180</v>
      </c>
      <c r="G212" s="137" t="s">
        <v>844</v>
      </c>
      <c r="H212" s="138">
        <v>3425</v>
      </c>
      <c r="I212" s="136">
        <v>3</v>
      </c>
      <c r="J212" s="139">
        <f>อุดรธานี!F38</f>
        <v>666710.25</v>
      </c>
      <c r="K212" s="140">
        <f>อุดรธานี!AW38</f>
        <v>710275.54</v>
      </c>
      <c r="L212" s="141">
        <f>อุดรธานี!AX38</f>
        <v>228111.99</v>
      </c>
      <c r="M212" s="141">
        <f>อุดรธานี!AY38</f>
        <v>220096.18000000002</v>
      </c>
      <c r="N212" s="137"/>
      <c r="O212" s="137"/>
      <c r="P212" s="137"/>
      <c r="Q212" s="129">
        <f t="shared" si="22"/>
        <v>8015.8099999999686</v>
      </c>
      <c r="R212" s="130">
        <f t="shared" si="23"/>
        <v>66.602040875912408</v>
      </c>
    </row>
    <row r="213" spans="1:18" x14ac:dyDescent="0.35">
      <c r="A213" s="136">
        <v>3</v>
      </c>
      <c r="B213" s="137" t="s">
        <v>64</v>
      </c>
      <c r="C213" s="137" t="s">
        <v>306</v>
      </c>
      <c r="D213" s="137" t="s">
        <v>85</v>
      </c>
      <c r="E213" s="137" t="s">
        <v>44</v>
      </c>
      <c r="F213" s="137" t="s">
        <v>180</v>
      </c>
      <c r="G213" s="137" t="s">
        <v>845</v>
      </c>
      <c r="H213" s="138">
        <v>4047</v>
      </c>
      <c r="I213" s="136">
        <v>3</v>
      </c>
      <c r="J213" s="139">
        <f>อุดรธานี!F39</f>
        <v>1046121.6</v>
      </c>
      <c r="K213" s="140">
        <f>อุดรธานี!AW39</f>
        <v>1027996.87</v>
      </c>
      <c r="L213" s="141">
        <f>อุดรธานี!AX39</f>
        <v>222831.86</v>
      </c>
      <c r="M213" s="141">
        <f>อุดรธานี!AY39</f>
        <v>231132.68</v>
      </c>
      <c r="N213" s="137"/>
      <c r="O213" s="137"/>
      <c r="P213" s="137"/>
      <c r="Q213" s="129">
        <f t="shared" si="22"/>
        <v>-8300.820000000007</v>
      </c>
      <c r="R213" s="130">
        <f t="shared" si="23"/>
        <v>55.060998270323694</v>
      </c>
    </row>
    <row r="214" spans="1:18" x14ac:dyDescent="0.35">
      <c r="A214" s="136">
        <v>4</v>
      </c>
      <c r="B214" s="137" t="s">
        <v>64</v>
      </c>
      <c r="C214" s="137" t="s">
        <v>306</v>
      </c>
      <c r="D214" s="137" t="s">
        <v>85</v>
      </c>
      <c r="E214" s="137" t="s">
        <v>44</v>
      </c>
      <c r="F214" s="137" t="s">
        <v>180</v>
      </c>
      <c r="G214" s="137" t="s">
        <v>846</v>
      </c>
      <c r="H214" s="138">
        <v>3656</v>
      </c>
      <c r="I214" s="136">
        <v>3</v>
      </c>
      <c r="J214" s="139">
        <f>อุดรธานี!F40</f>
        <v>325338.73</v>
      </c>
      <c r="K214" s="140">
        <f>อุดรธานี!AW40</f>
        <v>429416.06999999995</v>
      </c>
      <c r="L214" s="141">
        <f>อุดรธานี!AX40</f>
        <v>334886.77</v>
      </c>
      <c r="M214" s="141">
        <f>อุดรธานี!AY40</f>
        <v>342218.82</v>
      </c>
      <c r="N214" s="137"/>
      <c r="O214" s="137"/>
      <c r="P214" s="137"/>
      <c r="Q214" s="129">
        <f t="shared" si="22"/>
        <v>-7332.0499999999884</v>
      </c>
      <c r="R214" s="130">
        <f t="shared" si="23"/>
        <v>91.599225929978118</v>
      </c>
    </row>
    <row r="215" spans="1:18" x14ac:dyDescent="0.35">
      <c r="A215" s="136">
        <v>5</v>
      </c>
      <c r="B215" s="137" t="s">
        <v>64</v>
      </c>
      <c r="C215" s="137" t="s">
        <v>306</v>
      </c>
      <c r="D215" s="137" t="s">
        <v>85</v>
      </c>
      <c r="E215" s="137" t="s">
        <v>44</v>
      </c>
      <c r="F215" s="137" t="s">
        <v>180</v>
      </c>
      <c r="G215" s="137" t="s">
        <v>847</v>
      </c>
      <c r="H215" s="138">
        <v>3640</v>
      </c>
      <c r="I215" s="136">
        <v>3</v>
      </c>
      <c r="J215" s="139">
        <f>อุดรธานี!F41</f>
        <v>125337.4</v>
      </c>
      <c r="K215" s="140">
        <f>อุดรธานี!AW41</f>
        <v>193304.65999999997</v>
      </c>
      <c r="L215" s="141">
        <f>อุดรธานี!AX41</f>
        <v>239459.19</v>
      </c>
      <c r="M215" s="141">
        <f>อุดรธานี!AY41</f>
        <v>305592.89</v>
      </c>
      <c r="N215" s="137"/>
      <c r="O215" s="137"/>
      <c r="P215" s="137"/>
      <c r="Q215" s="129">
        <f t="shared" si="22"/>
        <v>-66133.700000000012</v>
      </c>
      <c r="R215" s="130">
        <f t="shared" si="23"/>
        <v>65.785491758241761</v>
      </c>
    </row>
    <row r="216" spans="1:18" x14ac:dyDescent="0.35">
      <c r="A216" s="136">
        <v>6</v>
      </c>
      <c r="B216" s="137" t="s">
        <v>64</v>
      </c>
      <c r="C216" s="137" t="s">
        <v>306</v>
      </c>
      <c r="D216" s="137" t="s">
        <v>85</v>
      </c>
      <c r="E216" s="137" t="s">
        <v>44</v>
      </c>
      <c r="F216" s="137" t="s">
        <v>180</v>
      </c>
      <c r="G216" s="137" t="s">
        <v>848</v>
      </c>
      <c r="H216" s="138">
        <v>7398</v>
      </c>
      <c r="I216" s="136">
        <v>5</v>
      </c>
      <c r="J216" s="139">
        <f>อุดรธานี!F42</f>
        <v>512275.27</v>
      </c>
      <c r="K216" s="140">
        <f>อุดรธานี!AW42</f>
        <v>537773.54</v>
      </c>
      <c r="L216" s="141">
        <f>อุดรธานี!AX42</f>
        <v>468150.71</v>
      </c>
      <c r="M216" s="141">
        <f>อุดรธานี!AY42</f>
        <v>462462.15</v>
      </c>
      <c r="N216" s="137"/>
      <c r="O216" s="137"/>
      <c r="P216" s="137"/>
      <c r="Q216" s="129">
        <f t="shared" si="22"/>
        <v>5688.5599999999977</v>
      </c>
      <c r="R216" s="130">
        <f t="shared" si="23"/>
        <v>63.280712354690458</v>
      </c>
    </row>
    <row r="217" spans="1:18" x14ac:dyDescent="0.35">
      <c r="A217" s="136">
        <v>7</v>
      </c>
      <c r="B217" s="137" t="s">
        <v>64</v>
      </c>
      <c r="C217" s="137" t="s">
        <v>306</v>
      </c>
      <c r="D217" s="137" t="s">
        <v>85</v>
      </c>
      <c r="E217" s="137" t="s">
        <v>44</v>
      </c>
      <c r="F217" s="137" t="s">
        <v>180</v>
      </c>
      <c r="G217" s="137" t="s">
        <v>849</v>
      </c>
      <c r="H217" s="138">
        <v>7430</v>
      </c>
      <c r="I217" s="136">
        <v>5</v>
      </c>
      <c r="J217" s="139">
        <f>อุดรธานี!F43</f>
        <v>729350.46</v>
      </c>
      <c r="K217" s="140">
        <f>อุดรธานี!AW43</f>
        <v>843149.73999999987</v>
      </c>
      <c r="L217" s="141">
        <f>อุดรธานี!AX43</f>
        <v>307624.69</v>
      </c>
      <c r="M217" s="141">
        <f>อุดรธานี!AY43</f>
        <v>416472.72</v>
      </c>
      <c r="N217" s="137"/>
      <c r="O217" s="137"/>
      <c r="P217" s="137"/>
      <c r="Q217" s="129">
        <f t="shared" si="22"/>
        <v>-108848.02999999997</v>
      </c>
      <c r="R217" s="130">
        <f t="shared" si="23"/>
        <v>41.403053835800804</v>
      </c>
    </row>
    <row r="218" spans="1:18" x14ac:dyDescent="0.35">
      <c r="A218" s="136">
        <v>8</v>
      </c>
      <c r="B218" s="137" t="s">
        <v>64</v>
      </c>
      <c r="C218" s="137" t="s">
        <v>306</v>
      </c>
      <c r="D218" s="137" t="s">
        <v>85</v>
      </c>
      <c r="E218" s="137" t="s">
        <v>44</v>
      </c>
      <c r="F218" s="137" t="s">
        <v>180</v>
      </c>
      <c r="G218" s="137" t="s">
        <v>850</v>
      </c>
      <c r="H218" s="138">
        <v>2978</v>
      </c>
      <c r="I218" s="136">
        <v>2</v>
      </c>
      <c r="J218" s="139">
        <f>อุดรธานี!F44</f>
        <v>385764.61</v>
      </c>
      <c r="K218" s="140">
        <f>อุดรธานี!AW44</f>
        <v>440335.07</v>
      </c>
      <c r="L218" s="141">
        <f>อุดรธานี!AX44</f>
        <v>159062.81</v>
      </c>
      <c r="M218" s="141">
        <f>อุดรธานี!AY44</f>
        <v>253593.96</v>
      </c>
      <c r="N218" s="137"/>
      <c r="O218" s="137"/>
      <c r="P218" s="137"/>
      <c r="Q218" s="129">
        <f t="shared" si="22"/>
        <v>-94531.15</v>
      </c>
      <c r="R218" s="130">
        <f t="shared" si="23"/>
        <v>53.41262928139691</v>
      </c>
    </row>
    <row r="219" spans="1:18" x14ac:dyDescent="0.35">
      <c r="A219" s="136">
        <v>9</v>
      </c>
      <c r="B219" s="137" t="s">
        <v>64</v>
      </c>
      <c r="C219" s="137" t="s">
        <v>306</v>
      </c>
      <c r="D219" s="137" t="s">
        <v>85</v>
      </c>
      <c r="E219" s="137" t="s">
        <v>44</v>
      </c>
      <c r="F219" s="137" t="s">
        <v>180</v>
      </c>
      <c r="G219" s="137" t="s">
        <v>851</v>
      </c>
      <c r="H219" s="138">
        <v>3394</v>
      </c>
      <c r="I219" s="136">
        <v>3</v>
      </c>
      <c r="J219" s="139">
        <f>อุดรธานี!F45</f>
        <v>269191.46999999997</v>
      </c>
      <c r="K219" s="140">
        <f>อุดรธานี!AW45</f>
        <v>311479.62999999995</v>
      </c>
      <c r="L219" s="141">
        <f>อุดรธานี!AX45</f>
        <v>202463.09999999998</v>
      </c>
      <c r="M219" s="141">
        <f>อุดรธานี!AY45</f>
        <v>196893.59</v>
      </c>
      <c r="N219" s="137"/>
      <c r="O219" s="137"/>
      <c r="P219" s="137"/>
      <c r="Q219" s="129">
        <f t="shared" si="22"/>
        <v>5569.5099999999802</v>
      </c>
      <c r="R219" s="130">
        <f t="shared" si="23"/>
        <v>59.65324101355332</v>
      </c>
    </row>
    <row r="220" spans="1:18" x14ac:dyDescent="0.35">
      <c r="A220" s="136">
        <v>10</v>
      </c>
      <c r="B220" s="137" t="s">
        <v>64</v>
      </c>
      <c r="C220" s="137" t="s">
        <v>306</v>
      </c>
      <c r="D220" s="137" t="s">
        <v>85</v>
      </c>
      <c r="E220" s="137" t="s">
        <v>44</v>
      </c>
      <c r="F220" s="137" t="s">
        <v>180</v>
      </c>
      <c r="G220" s="137" t="s">
        <v>852</v>
      </c>
      <c r="H220" s="138">
        <v>1969</v>
      </c>
      <c r="I220" s="136">
        <v>2</v>
      </c>
      <c r="J220" s="139">
        <f>อุดรธานี!F46</f>
        <v>194745.06</v>
      </c>
      <c r="K220" s="140">
        <f>อุดรธานี!AW46</f>
        <v>209984.79</v>
      </c>
      <c r="L220" s="141">
        <f>อุดรธานี!AX46</f>
        <v>127412.68</v>
      </c>
      <c r="M220" s="141">
        <f>อุดรธานี!AY46</f>
        <v>172114.69</v>
      </c>
      <c r="N220" s="137"/>
      <c r="O220" s="137"/>
      <c r="P220" s="137"/>
      <c r="Q220" s="129">
        <f t="shared" si="22"/>
        <v>-44702.010000000009</v>
      </c>
      <c r="R220" s="130">
        <f t="shared" si="23"/>
        <v>64.709334687658711</v>
      </c>
    </row>
    <row r="221" spans="1:18" x14ac:dyDescent="0.35">
      <c r="A221" s="136">
        <v>11</v>
      </c>
      <c r="B221" s="137" t="s">
        <v>64</v>
      </c>
      <c r="C221" s="137" t="s">
        <v>306</v>
      </c>
      <c r="D221" s="137" t="s">
        <v>85</v>
      </c>
      <c r="E221" s="137" t="s">
        <v>44</v>
      </c>
      <c r="F221" s="137" t="s">
        <v>180</v>
      </c>
      <c r="G221" s="137" t="s">
        <v>853</v>
      </c>
      <c r="H221" s="138">
        <v>3732</v>
      </c>
      <c r="I221" s="136">
        <v>3</v>
      </c>
      <c r="J221" s="139">
        <f>อุดรธานี!F47</f>
        <v>243533.92</v>
      </c>
      <c r="K221" s="140">
        <f>อุดรธานี!AW47</f>
        <v>384475.12</v>
      </c>
      <c r="L221" s="141">
        <f>อุดรธานี!AX47</f>
        <v>197339.03999999998</v>
      </c>
      <c r="M221" s="141">
        <f>อุดรธานี!AY47</f>
        <v>254994.55</v>
      </c>
      <c r="N221" s="137"/>
      <c r="O221" s="137"/>
      <c r="P221" s="137"/>
      <c r="Q221" s="129">
        <f t="shared" si="22"/>
        <v>-57655.510000000009</v>
      </c>
      <c r="R221" s="130">
        <f t="shared" si="23"/>
        <v>52.877556270096456</v>
      </c>
    </row>
    <row r="222" spans="1:18" x14ac:dyDescent="0.35">
      <c r="A222" s="136">
        <v>12</v>
      </c>
      <c r="B222" s="137" t="s">
        <v>64</v>
      </c>
      <c r="C222" s="137" t="s">
        <v>306</v>
      </c>
      <c r="D222" s="137" t="s">
        <v>85</v>
      </c>
      <c r="E222" s="137" t="s">
        <v>44</v>
      </c>
      <c r="F222" s="137" t="s">
        <v>180</v>
      </c>
      <c r="G222" s="137" t="s">
        <v>854</v>
      </c>
      <c r="H222" s="138">
        <v>3225</v>
      </c>
      <c r="I222" s="136">
        <v>3</v>
      </c>
      <c r="J222" s="139">
        <f>อุดรธานี!F48</f>
        <v>262909.57</v>
      </c>
      <c r="K222" s="140">
        <f>อุดรธานี!AW48</f>
        <v>297615.96000000002</v>
      </c>
      <c r="L222" s="141">
        <f>อุดรธานี!AX48</f>
        <v>111515.82</v>
      </c>
      <c r="M222" s="141">
        <f>อุดรธานี!AY48</f>
        <v>206711.2</v>
      </c>
      <c r="N222" s="137"/>
      <c r="O222" s="137"/>
      <c r="P222" s="137"/>
      <c r="Q222" s="129">
        <f t="shared" si="22"/>
        <v>-95195.38</v>
      </c>
      <c r="R222" s="130">
        <f t="shared" si="23"/>
        <v>34.578548837209304</v>
      </c>
    </row>
    <row r="223" spans="1:18" s="148" customFormat="1" x14ac:dyDescent="0.35">
      <c r="A223" s="142">
        <v>2</v>
      </c>
      <c r="B223" s="143" t="s">
        <v>64</v>
      </c>
      <c r="C223" s="143"/>
      <c r="D223" s="143"/>
      <c r="E223" s="143" t="s">
        <v>77</v>
      </c>
      <c r="F223" s="143"/>
      <c r="G223" s="143" t="s">
        <v>308</v>
      </c>
      <c r="H223" s="149">
        <f>SUM(H211:H222)</f>
        <v>44894</v>
      </c>
      <c r="I223" s="142"/>
      <c r="J223" s="145">
        <f>SUM(J211:J222)</f>
        <v>4761278.34</v>
      </c>
      <c r="K223" s="145">
        <f t="shared" ref="K223:M223" si="25">SUM(K211:K222)</f>
        <v>5385806.9900000002</v>
      </c>
      <c r="L223" s="145">
        <f t="shared" si="25"/>
        <v>2598858.66</v>
      </c>
      <c r="M223" s="145">
        <f t="shared" si="25"/>
        <v>3062283.4299999997</v>
      </c>
      <c r="N223" s="143">
        <v>11</v>
      </c>
      <c r="O223" s="143">
        <v>11</v>
      </c>
      <c r="P223" s="143">
        <f>N223-O223</f>
        <v>0</v>
      </c>
      <c r="Q223" s="146">
        <f t="shared" si="22"/>
        <v>-463424.76999999955</v>
      </c>
      <c r="R223" s="147">
        <f>L223/H223</f>
        <v>57.888774891967749</v>
      </c>
    </row>
    <row r="224" spans="1:18" x14ac:dyDescent="0.35">
      <c r="A224" s="136">
        <v>1</v>
      </c>
      <c r="B224" s="137" t="s">
        <v>64</v>
      </c>
      <c r="C224" s="137" t="s">
        <v>31</v>
      </c>
      <c r="D224" s="137" t="s">
        <v>92</v>
      </c>
      <c r="E224" s="137" t="s">
        <v>32</v>
      </c>
      <c r="F224" s="137" t="s">
        <v>210</v>
      </c>
      <c r="G224" s="137" t="s">
        <v>309</v>
      </c>
      <c r="H224" s="138"/>
      <c r="I224" s="136"/>
      <c r="J224" s="139"/>
      <c r="K224" s="140"/>
      <c r="L224" s="141"/>
      <c r="M224" s="141"/>
      <c r="N224" s="137"/>
      <c r="O224" s="137"/>
      <c r="P224" s="137"/>
    </row>
    <row r="225" spans="1:18" x14ac:dyDescent="0.35">
      <c r="A225" s="136">
        <v>2</v>
      </c>
      <c r="B225" s="137" t="s">
        <v>64</v>
      </c>
      <c r="C225" s="137" t="s">
        <v>31</v>
      </c>
      <c r="D225" s="137" t="s">
        <v>92</v>
      </c>
      <c r="E225" s="137" t="s">
        <v>32</v>
      </c>
      <c r="F225" s="137" t="s">
        <v>180</v>
      </c>
      <c r="G225" s="137" t="s">
        <v>855</v>
      </c>
      <c r="H225" s="138">
        <v>3207</v>
      </c>
      <c r="I225" s="136">
        <v>3</v>
      </c>
      <c r="J225" s="139">
        <f>อุดรธานี!F49</f>
        <v>171625.13</v>
      </c>
      <c r="K225" s="140">
        <f>อุดรธานี!AW49</f>
        <v>423802.31</v>
      </c>
      <c r="L225" s="141">
        <f>อุดรธานี!AX49</f>
        <v>162486.04999999999</v>
      </c>
      <c r="M225" s="141">
        <f>อุดรธานี!AY49</f>
        <v>251068.1</v>
      </c>
      <c r="N225" s="137"/>
      <c r="O225" s="137"/>
      <c r="P225" s="137"/>
      <c r="Q225" s="129">
        <f t="shared" si="22"/>
        <v>-88582.050000000017</v>
      </c>
      <c r="R225" s="130">
        <f t="shared" si="23"/>
        <v>50.666058621764883</v>
      </c>
    </row>
    <row r="226" spans="1:18" x14ac:dyDescent="0.35">
      <c r="A226" s="136">
        <v>3</v>
      </c>
      <c r="B226" s="137" t="s">
        <v>64</v>
      </c>
      <c r="C226" s="137" t="s">
        <v>31</v>
      </c>
      <c r="D226" s="137" t="s">
        <v>92</v>
      </c>
      <c r="E226" s="137" t="s">
        <v>32</v>
      </c>
      <c r="F226" s="137" t="s">
        <v>180</v>
      </c>
      <c r="G226" s="137" t="s">
        <v>856</v>
      </c>
      <c r="H226" s="138">
        <v>3287</v>
      </c>
      <c r="I226" s="136">
        <v>3</v>
      </c>
      <c r="J226" s="139">
        <f>อุดรธานี!F50</f>
        <v>10448.85</v>
      </c>
      <c r="K226" s="140">
        <f>อุดรธานี!AW50</f>
        <v>226177.55</v>
      </c>
      <c r="L226" s="141">
        <f>อุดรธานี!AX50</f>
        <v>325058.31</v>
      </c>
      <c r="M226" s="141">
        <f>อุดรธานี!AY50</f>
        <v>293672.98000000004</v>
      </c>
      <c r="N226" s="137"/>
      <c r="O226" s="137"/>
      <c r="P226" s="137"/>
      <c r="Q226" s="129">
        <f t="shared" si="22"/>
        <v>31385.329999999958</v>
      </c>
      <c r="R226" s="130">
        <f t="shared" si="23"/>
        <v>98.892093094006697</v>
      </c>
    </row>
    <row r="227" spans="1:18" s="187" customFormat="1" x14ac:dyDescent="0.35">
      <c r="A227" s="181">
        <v>4</v>
      </c>
      <c r="B227" s="182" t="s">
        <v>64</v>
      </c>
      <c r="C227" s="182" t="s">
        <v>31</v>
      </c>
      <c r="D227" s="182" t="s">
        <v>92</v>
      </c>
      <c r="E227" s="182" t="s">
        <v>32</v>
      </c>
      <c r="F227" s="182" t="s">
        <v>180</v>
      </c>
      <c r="G227" s="182" t="s">
        <v>857</v>
      </c>
      <c r="H227" s="183">
        <v>3009</v>
      </c>
      <c r="I227" s="184">
        <v>3</v>
      </c>
      <c r="J227" s="185">
        <f>อุดรธานี!F51</f>
        <v>38528.699999999997</v>
      </c>
      <c r="K227" s="185">
        <f>อุดรธานี!AW51</f>
        <v>98760.920000000013</v>
      </c>
      <c r="L227" s="185">
        <f>อุดรธานี!AX51</f>
        <v>176426.74</v>
      </c>
      <c r="M227" s="185">
        <f>อุดรธานี!AY51</f>
        <v>246583.14</v>
      </c>
      <c r="N227" s="182"/>
      <c r="O227" s="182"/>
      <c r="P227" s="182"/>
      <c r="Q227" s="186">
        <f t="shared" si="22"/>
        <v>-70156.400000000023</v>
      </c>
      <c r="R227" s="186">
        <f t="shared" si="23"/>
        <v>58.633014290461944</v>
      </c>
    </row>
    <row r="228" spans="1:18" s="187" customFormat="1" x14ac:dyDescent="0.35">
      <c r="A228" s="181">
        <v>5</v>
      </c>
      <c r="B228" s="182" t="s">
        <v>64</v>
      </c>
      <c r="C228" s="182" t="s">
        <v>31</v>
      </c>
      <c r="D228" s="182" t="s">
        <v>92</v>
      </c>
      <c r="E228" s="182" t="s">
        <v>32</v>
      </c>
      <c r="F228" s="182" t="s">
        <v>180</v>
      </c>
      <c r="G228" s="182" t="s">
        <v>858</v>
      </c>
      <c r="H228" s="183">
        <v>2495</v>
      </c>
      <c r="I228" s="184">
        <v>2</v>
      </c>
      <c r="J228" s="185">
        <f>อุดรธานี!F52</f>
        <v>76445.679999999993</v>
      </c>
      <c r="K228" s="185">
        <f>อุดรธานี!AW52</f>
        <v>166059.94</v>
      </c>
      <c r="L228" s="185">
        <f>อุดรธานี!AX52</f>
        <v>351648.95</v>
      </c>
      <c r="M228" s="185">
        <f>อุดรธานี!AY52</f>
        <v>345602.82</v>
      </c>
      <c r="N228" s="182"/>
      <c r="O228" s="182"/>
      <c r="P228" s="182"/>
      <c r="Q228" s="186">
        <f t="shared" si="22"/>
        <v>6046.1300000000047</v>
      </c>
      <c r="R228" s="186">
        <f t="shared" si="23"/>
        <v>140.94146292585171</v>
      </c>
    </row>
    <row r="229" spans="1:18" s="187" customFormat="1" x14ac:dyDescent="0.35">
      <c r="A229" s="181">
        <v>6</v>
      </c>
      <c r="B229" s="182" t="s">
        <v>64</v>
      </c>
      <c r="C229" s="182" t="s">
        <v>31</v>
      </c>
      <c r="D229" s="182" t="s">
        <v>92</v>
      </c>
      <c r="E229" s="182" t="s">
        <v>32</v>
      </c>
      <c r="F229" s="182" t="s">
        <v>180</v>
      </c>
      <c r="G229" s="182" t="s">
        <v>859</v>
      </c>
      <c r="H229" s="183">
        <v>5264</v>
      </c>
      <c r="I229" s="184">
        <v>4</v>
      </c>
      <c r="J229" s="185">
        <f>อุดรธานี!F53</f>
        <v>333681.28000000003</v>
      </c>
      <c r="K229" s="185">
        <f>อุดรธานี!AW53</f>
        <v>443549.64</v>
      </c>
      <c r="L229" s="185">
        <f>อุดรธานี!AX53</f>
        <v>162733.35999999999</v>
      </c>
      <c r="M229" s="185">
        <f>อุดรธานี!AY53</f>
        <v>362550.44</v>
      </c>
      <c r="N229" s="182"/>
      <c r="O229" s="182"/>
      <c r="P229" s="182"/>
      <c r="Q229" s="186">
        <f t="shared" si="22"/>
        <v>-199817.08000000002</v>
      </c>
      <c r="R229" s="186">
        <f t="shared" si="23"/>
        <v>30.914392097264436</v>
      </c>
    </row>
    <row r="230" spans="1:18" s="194" customFormat="1" x14ac:dyDescent="0.35">
      <c r="A230" s="188">
        <v>7</v>
      </c>
      <c r="B230" s="189" t="s">
        <v>64</v>
      </c>
      <c r="C230" s="189" t="s">
        <v>31</v>
      </c>
      <c r="D230" s="189" t="s">
        <v>92</v>
      </c>
      <c r="E230" s="189" t="s">
        <v>32</v>
      </c>
      <c r="F230" s="189" t="s">
        <v>180</v>
      </c>
      <c r="G230" s="189" t="s">
        <v>860</v>
      </c>
      <c r="H230" s="183">
        <v>2213</v>
      </c>
      <c r="I230" s="188">
        <v>2</v>
      </c>
      <c r="J230" s="190">
        <f>อุดรธานี!F54</f>
        <v>379729.04</v>
      </c>
      <c r="K230" s="191">
        <f>อุดรธานี!AW54</f>
        <v>600929.37</v>
      </c>
      <c r="L230" s="190">
        <f>อุดรธานี!AX54</f>
        <v>207864.38</v>
      </c>
      <c r="M230" s="190">
        <f>อุดรธานี!AY54</f>
        <v>201057.62000000002</v>
      </c>
      <c r="N230" s="189"/>
      <c r="O230" s="189"/>
      <c r="P230" s="189"/>
      <c r="Q230" s="192">
        <f t="shared" si="22"/>
        <v>6806.7599999999802</v>
      </c>
      <c r="R230" s="193">
        <f t="shared" si="23"/>
        <v>93.928775417984639</v>
      </c>
    </row>
    <row r="231" spans="1:18" s="194" customFormat="1" x14ac:dyDescent="0.35">
      <c r="A231" s="188">
        <v>8</v>
      </c>
      <c r="B231" s="189" t="s">
        <v>64</v>
      </c>
      <c r="C231" s="189" t="s">
        <v>31</v>
      </c>
      <c r="D231" s="189" t="s">
        <v>92</v>
      </c>
      <c r="E231" s="189" t="s">
        <v>32</v>
      </c>
      <c r="F231" s="189" t="s">
        <v>180</v>
      </c>
      <c r="G231" s="189" t="s">
        <v>861</v>
      </c>
      <c r="H231" s="183">
        <v>2562</v>
      </c>
      <c r="I231" s="188">
        <v>2</v>
      </c>
      <c r="J231" s="190">
        <f>อุดรธานี!F55</f>
        <v>43218.22</v>
      </c>
      <c r="K231" s="191">
        <f>อุดรธานี!AW55</f>
        <v>176602.22999999998</v>
      </c>
      <c r="L231" s="190">
        <f>อุดรธานี!AX55</f>
        <v>233594</v>
      </c>
      <c r="M231" s="190">
        <f>อุดรธานี!AY55</f>
        <v>205639.63999999998</v>
      </c>
      <c r="N231" s="189"/>
      <c r="O231" s="189"/>
      <c r="P231" s="189"/>
      <c r="Q231" s="192">
        <f t="shared" si="22"/>
        <v>27954.360000000015</v>
      </c>
      <c r="R231" s="193">
        <f t="shared" si="23"/>
        <v>91.176424668227952</v>
      </c>
    </row>
    <row r="232" spans="1:18" s="187" customFormat="1" x14ac:dyDescent="0.35">
      <c r="A232" s="181">
        <v>9</v>
      </c>
      <c r="B232" s="182" t="s">
        <v>64</v>
      </c>
      <c r="C232" s="182" t="s">
        <v>31</v>
      </c>
      <c r="D232" s="182" t="s">
        <v>92</v>
      </c>
      <c r="E232" s="182" t="s">
        <v>32</v>
      </c>
      <c r="F232" s="182" t="s">
        <v>180</v>
      </c>
      <c r="G232" s="182" t="s">
        <v>862</v>
      </c>
      <c r="H232" s="183">
        <v>7114</v>
      </c>
      <c r="I232" s="184">
        <v>5</v>
      </c>
      <c r="J232" s="185">
        <f>อุดรธานี!F56</f>
        <v>216716.94</v>
      </c>
      <c r="K232" s="185">
        <f>อุดรธานี!AW56</f>
        <v>289034.73</v>
      </c>
      <c r="L232" s="185">
        <f>อุดรธานี!AX56</f>
        <v>232643.52</v>
      </c>
      <c r="M232" s="185">
        <f>อุดรธานี!AY56</f>
        <v>409044.64999999997</v>
      </c>
      <c r="N232" s="182"/>
      <c r="O232" s="182"/>
      <c r="P232" s="182"/>
      <c r="Q232" s="186">
        <f t="shared" si="22"/>
        <v>-176401.12999999998</v>
      </c>
      <c r="R232" s="186">
        <f t="shared" si="23"/>
        <v>32.702209727298282</v>
      </c>
    </row>
    <row r="233" spans="1:18" s="194" customFormat="1" x14ac:dyDescent="0.35">
      <c r="A233" s="188">
        <v>10</v>
      </c>
      <c r="B233" s="189" t="s">
        <v>64</v>
      </c>
      <c r="C233" s="189" t="s">
        <v>31</v>
      </c>
      <c r="D233" s="189" t="s">
        <v>92</v>
      </c>
      <c r="E233" s="189" t="s">
        <v>32</v>
      </c>
      <c r="F233" s="189" t="s">
        <v>180</v>
      </c>
      <c r="G233" s="189" t="s">
        <v>863</v>
      </c>
      <c r="H233" s="183">
        <v>6804</v>
      </c>
      <c r="I233" s="188">
        <v>5</v>
      </c>
      <c r="J233" s="190">
        <f>อุดรธานี!F57</f>
        <v>45928.21</v>
      </c>
      <c r="K233" s="191">
        <f>อุดรธานี!AW57</f>
        <v>106171.9</v>
      </c>
      <c r="L233" s="190">
        <f>อุดรธานี!AX57</f>
        <v>212890.68</v>
      </c>
      <c r="M233" s="190">
        <f>อุดรธานี!AY57</f>
        <v>309752.13</v>
      </c>
      <c r="N233" s="189"/>
      <c r="O233" s="189"/>
      <c r="P233" s="189"/>
      <c r="Q233" s="192">
        <f t="shared" si="22"/>
        <v>-96861.450000000012</v>
      </c>
      <c r="R233" s="193">
        <f t="shared" si="23"/>
        <v>31.289047619047619</v>
      </c>
    </row>
    <row r="234" spans="1:18" s="187" customFormat="1" x14ac:dyDescent="0.35">
      <c r="A234" s="181">
        <v>11</v>
      </c>
      <c r="B234" s="182" t="s">
        <v>64</v>
      </c>
      <c r="C234" s="182" t="s">
        <v>31</v>
      </c>
      <c r="D234" s="182" t="s">
        <v>92</v>
      </c>
      <c r="E234" s="182" t="s">
        <v>32</v>
      </c>
      <c r="F234" s="182" t="s">
        <v>180</v>
      </c>
      <c r="G234" s="182" t="s">
        <v>864</v>
      </c>
      <c r="H234" s="183">
        <v>3739</v>
      </c>
      <c r="I234" s="184">
        <v>3</v>
      </c>
      <c r="J234" s="185">
        <f>อุดรธานี!F58</f>
        <v>97350.75</v>
      </c>
      <c r="K234" s="185">
        <f>อุดรธานี!AW58</f>
        <v>346847.58999999997</v>
      </c>
      <c r="L234" s="185">
        <f>อุดรธานี!AX58</f>
        <v>349392.5</v>
      </c>
      <c r="M234" s="185">
        <f>อุดรธานี!AY58</f>
        <v>401156.84</v>
      </c>
      <c r="N234" s="182"/>
      <c r="O234" s="182"/>
      <c r="P234" s="182"/>
      <c r="Q234" s="186">
        <f t="shared" si="22"/>
        <v>-51764.340000000026</v>
      </c>
      <c r="R234" s="186">
        <f t="shared" si="23"/>
        <v>93.44543995720781</v>
      </c>
    </row>
    <row r="235" spans="1:18" s="187" customFormat="1" x14ac:dyDescent="0.35">
      <c r="A235" s="181">
        <v>12</v>
      </c>
      <c r="B235" s="182" t="s">
        <v>64</v>
      </c>
      <c r="C235" s="182" t="s">
        <v>31</v>
      </c>
      <c r="D235" s="182" t="s">
        <v>92</v>
      </c>
      <c r="E235" s="182" t="s">
        <v>32</v>
      </c>
      <c r="F235" s="182" t="s">
        <v>180</v>
      </c>
      <c r="G235" s="182" t="s">
        <v>865</v>
      </c>
      <c r="H235" s="183">
        <v>2743</v>
      </c>
      <c r="I235" s="184">
        <v>2</v>
      </c>
      <c r="J235" s="185">
        <f>อุดรธานี!F59</f>
        <v>73459.87</v>
      </c>
      <c r="K235" s="185">
        <f>อุดรธานี!AW59</f>
        <v>416438.31999999995</v>
      </c>
      <c r="L235" s="185">
        <f>อุดรธานี!AX59</f>
        <v>303959.8</v>
      </c>
      <c r="M235" s="185">
        <f>อุดรธานี!AY59</f>
        <v>237480.57</v>
      </c>
      <c r="N235" s="182"/>
      <c r="O235" s="182"/>
      <c r="P235" s="182"/>
      <c r="Q235" s="186">
        <f t="shared" si="22"/>
        <v>66479.229999999981</v>
      </c>
      <c r="R235" s="186">
        <f t="shared" si="23"/>
        <v>110.81290557783448</v>
      </c>
    </row>
    <row r="236" spans="1:18" s="148" customFormat="1" x14ac:dyDescent="0.35">
      <c r="A236" s="142">
        <v>3</v>
      </c>
      <c r="B236" s="143" t="s">
        <v>64</v>
      </c>
      <c r="C236" s="143"/>
      <c r="D236" s="143"/>
      <c r="E236" s="143" t="s">
        <v>77</v>
      </c>
      <c r="F236" s="143"/>
      <c r="G236" s="143" t="s">
        <v>310</v>
      </c>
      <c r="H236" s="149">
        <f>SUM(H224:H235)</f>
        <v>42437</v>
      </c>
      <c r="I236" s="142"/>
      <c r="J236" s="145">
        <f>SUM(J224:J235)</f>
        <v>1487132.67</v>
      </c>
      <c r="K236" s="145">
        <f t="shared" ref="K236:M236" si="26">SUM(K224:K235)</f>
        <v>3294374.4999999995</v>
      </c>
      <c r="L236" s="145">
        <f t="shared" si="26"/>
        <v>2718698.29</v>
      </c>
      <c r="M236" s="145">
        <f t="shared" si="26"/>
        <v>3263608.9299999997</v>
      </c>
      <c r="N236" s="143">
        <v>11</v>
      </c>
      <c r="O236" s="143">
        <v>11</v>
      </c>
      <c r="P236" s="143">
        <f>N236-O236</f>
        <v>0</v>
      </c>
      <c r="Q236" s="195">
        <f t="shared" si="22"/>
        <v>-544910.63999999966</v>
      </c>
      <c r="R236" s="147">
        <f>L236/H236</f>
        <v>64.064337488512379</v>
      </c>
    </row>
    <row r="237" spans="1:18" x14ac:dyDescent="0.35">
      <c r="A237" s="136">
        <v>1</v>
      </c>
      <c r="B237" s="137" t="s">
        <v>64</v>
      </c>
      <c r="C237" s="137" t="s">
        <v>33</v>
      </c>
      <c r="D237" s="137" t="s">
        <v>99</v>
      </c>
      <c r="E237" s="137" t="s">
        <v>34</v>
      </c>
      <c r="F237" s="137" t="s">
        <v>177</v>
      </c>
      <c r="G237" s="137" t="s">
        <v>311</v>
      </c>
      <c r="H237" s="138"/>
      <c r="I237" s="136"/>
      <c r="J237" s="139"/>
      <c r="K237" s="140"/>
      <c r="L237" s="141"/>
      <c r="M237" s="141"/>
      <c r="N237" s="137"/>
      <c r="O237" s="137"/>
      <c r="P237" s="137"/>
    </row>
    <row r="238" spans="1:18" s="156" customFormat="1" x14ac:dyDescent="0.35">
      <c r="A238" s="150">
        <v>2</v>
      </c>
      <c r="B238" s="151" t="s">
        <v>64</v>
      </c>
      <c r="C238" s="151" t="s">
        <v>33</v>
      </c>
      <c r="D238" s="151" t="s">
        <v>99</v>
      </c>
      <c r="E238" s="151" t="s">
        <v>34</v>
      </c>
      <c r="F238" s="151" t="s">
        <v>180</v>
      </c>
      <c r="G238" s="151" t="s">
        <v>866</v>
      </c>
      <c r="H238" s="152">
        <v>4721</v>
      </c>
      <c r="I238" s="150">
        <v>4</v>
      </c>
      <c r="J238" s="141">
        <f>อุดรธานี!F60</f>
        <v>1150329.83</v>
      </c>
      <c r="K238" s="141">
        <f>อุดรธานี!AW60</f>
        <v>1195732.3</v>
      </c>
      <c r="L238" s="141">
        <f>อุดรธานี!AX60</f>
        <v>229082.27</v>
      </c>
      <c r="M238" s="141">
        <f>อุดรธานี!AY60</f>
        <v>249854.78</v>
      </c>
      <c r="N238" s="196"/>
      <c r="O238" s="196"/>
      <c r="P238" s="196"/>
      <c r="Q238" s="154">
        <f t="shared" si="22"/>
        <v>-20772.510000000009</v>
      </c>
      <c r="R238" s="155">
        <f t="shared" si="23"/>
        <v>48.524098707900869</v>
      </c>
    </row>
    <row r="239" spans="1:18" x14ac:dyDescent="0.35">
      <c r="A239" s="136">
        <v>3</v>
      </c>
      <c r="B239" s="137" t="s">
        <v>64</v>
      </c>
      <c r="C239" s="137" t="s">
        <v>33</v>
      </c>
      <c r="D239" s="137" t="s">
        <v>99</v>
      </c>
      <c r="E239" s="137" t="s">
        <v>34</v>
      </c>
      <c r="F239" s="137" t="s">
        <v>180</v>
      </c>
      <c r="G239" s="137" t="s">
        <v>867</v>
      </c>
      <c r="H239" s="138">
        <v>8384</v>
      </c>
      <c r="I239" s="136">
        <v>5</v>
      </c>
      <c r="J239" s="190">
        <f>อุดรธานี!F61</f>
        <v>1622463.57</v>
      </c>
      <c r="K239" s="190">
        <f>อุดรธานี!AW61</f>
        <v>1722799.9100000001</v>
      </c>
      <c r="L239" s="190">
        <f>อุดรธานี!AX61</f>
        <v>870100.22</v>
      </c>
      <c r="M239" s="190">
        <f>อุดรธานี!AY61</f>
        <v>653018.61</v>
      </c>
      <c r="N239" s="137"/>
      <c r="O239" s="137"/>
      <c r="P239" s="137"/>
      <c r="Q239" s="129">
        <f t="shared" si="22"/>
        <v>217081.61</v>
      </c>
      <c r="R239" s="130">
        <f t="shared" si="23"/>
        <v>103.7810376908397</v>
      </c>
    </row>
    <row r="240" spans="1:18" x14ac:dyDescent="0.35">
      <c r="A240" s="150">
        <v>4</v>
      </c>
      <c r="B240" s="137" t="s">
        <v>64</v>
      </c>
      <c r="C240" s="137" t="s">
        <v>33</v>
      </c>
      <c r="D240" s="137" t="s">
        <v>99</v>
      </c>
      <c r="E240" s="137" t="s">
        <v>34</v>
      </c>
      <c r="F240" s="137" t="s">
        <v>180</v>
      </c>
      <c r="G240" s="137" t="s">
        <v>868</v>
      </c>
      <c r="H240" s="138">
        <v>4586</v>
      </c>
      <c r="I240" s="136">
        <v>4</v>
      </c>
      <c r="J240" s="190">
        <f>อุดรธานี!F62</f>
        <v>126968.27</v>
      </c>
      <c r="K240" s="190">
        <f>อุดรธานี!AW62</f>
        <v>507388.70000000007</v>
      </c>
      <c r="L240" s="190">
        <f>อุดรธานี!AX62</f>
        <v>268903.40000000002</v>
      </c>
      <c r="M240" s="190">
        <f>อุดรธานี!AY62</f>
        <v>385186.14999999997</v>
      </c>
      <c r="N240" s="137"/>
      <c r="O240" s="137"/>
      <c r="P240" s="137"/>
      <c r="Q240" s="129">
        <f t="shared" si="22"/>
        <v>-116282.74999999994</v>
      </c>
      <c r="R240" s="130">
        <f t="shared" si="23"/>
        <v>58.635717400785005</v>
      </c>
    </row>
    <row r="241" spans="1:18" x14ac:dyDescent="0.35">
      <c r="A241" s="136">
        <v>5</v>
      </c>
      <c r="B241" s="137" t="s">
        <v>64</v>
      </c>
      <c r="C241" s="137" t="s">
        <v>33</v>
      </c>
      <c r="D241" s="137" t="s">
        <v>99</v>
      </c>
      <c r="E241" s="137" t="s">
        <v>34</v>
      </c>
      <c r="F241" s="137" t="s">
        <v>180</v>
      </c>
      <c r="G241" s="137" t="s">
        <v>869</v>
      </c>
      <c r="H241" s="138">
        <v>3004</v>
      </c>
      <c r="I241" s="136">
        <v>2</v>
      </c>
      <c r="J241" s="190">
        <f>อุดรธานี!F63</f>
        <v>343590.96</v>
      </c>
      <c r="K241" s="190">
        <f>อุดรธานี!AW63</f>
        <v>376044.62</v>
      </c>
      <c r="L241" s="190">
        <f>อุดรธานี!AX63</f>
        <v>214444.38</v>
      </c>
      <c r="M241" s="190">
        <f>อุดรธานี!AY63</f>
        <v>213626.47999999998</v>
      </c>
      <c r="N241" s="137"/>
      <c r="O241" s="137"/>
      <c r="P241" s="137"/>
      <c r="Q241" s="129">
        <f t="shared" si="22"/>
        <v>817.90000000002328</v>
      </c>
      <c r="R241" s="130">
        <f t="shared" si="23"/>
        <v>71.386278295605862</v>
      </c>
    </row>
    <row r="242" spans="1:18" x14ac:dyDescent="0.35">
      <c r="A242" s="150">
        <v>6</v>
      </c>
      <c r="B242" s="137" t="s">
        <v>64</v>
      </c>
      <c r="C242" s="137" t="s">
        <v>33</v>
      </c>
      <c r="D242" s="137" t="s">
        <v>99</v>
      </c>
      <c r="E242" s="137" t="s">
        <v>34</v>
      </c>
      <c r="F242" s="137" t="s">
        <v>180</v>
      </c>
      <c r="G242" s="137" t="s">
        <v>870</v>
      </c>
      <c r="H242" s="138">
        <v>7236</v>
      </c>
      <c r="I242" s="136">
        <v>5</v>
      </c>
      <c r="J242" s="190">
        <f>อุดรธานี!F64</f>
        <v>439058.01</v>
      </c>
      <c r="K242" s="190">
        <f>อุดรธานี!AW64</f>
        <v>498524.34000000008</v>
      </c>
      <c r="L242" s="190">
        <f>อุดรธานี!AX64</f>
        <v>391942.52</v>
      </c>
      <c r="M242" s="190">
        <f>อุดรธานี!AY64</f>
        <v>256308.34</v>
      </c>
      <c r="N242" s="137"/>
      <c r="O242" s="137"/>
      <c r="P242" s="137"/>
      <c r="Q242" s="129">
        <f t="shared" si="22"/>
        <v>135634.18000000002</v>
      </c>
      <c r="R242" s="130">
        <f t="shared" si="23"/>
        <v>54.165632946379219</v>
      </c>
    </row>
    <row r="243" spans="1:18" x14ac:dyDescent="0.35">
      <c r="A243" s="136">
        <v>7</v>
      </c>
      <c r="B243" s="137" t="s">
        <v>64</v>
      </c>
      <c r="C243" s="137" t="s">
        <v>33</v>
      </c>
      <c r="D243" s="137" t="s">
        <v>99</v>
      </c>
      <c r="E243" s="137" t="s">
        <v>34</v>
      </c>
      <c r="F243" s="137" t="s">
        <v>180</v>
      </c>
      <c r="G243" s="137" t="s">
        <v>871</v>
      </c>
      <c r="H243" s="138">
        <v>5706</v>
      </c>
      <c r="I243" s="136">
        <v>4</v>
      </c>
      <c r="J243" s="190">
        <f>อุดรธานี!F65</f>
        <v>495264.02</v>
      </c>
      <c r="K243" s="190">
        <f>อุดรธานี!AW65</f>
        <v>649511.89</v>
      </c>
      <c r="L243" s="190">
        <f>อุดรธานี!AX65</f>
        <v>664406.24</v>
      </c>
      <c r="M243" s="190">
        <f>อุดรธานี!AY65</f>
        <v>397348.72</v>
      </c>
      <c r="N243" s="137"/>
      <c r="O243" s="137"/>
      <c r="P243" s="137"/>
      <c r="Q243" s="129">
        <f t="shared" si="22"/>
        <v>267057.52</v>
      </c>
      <c r="R243" s="130">
        <f t="shared" si="23"/>
        <v>116.43992989835262</v>
      </c>
    </row>
    <row r="244" spans="1:18" x14ac:dyDescent="0.35">
      <c r="A244" s="150">
        <v>8</v>
      </c>
      <c r="B244" s="137" t="s">
        <v>64</v>
      </c>
      <c r="C244" s="137" t="s">
        <v>33</v>
      </c>
      <c r="D244" s="137" t="s">
        <v>99</v>
      </c>
      <c r="E244" s="137" t="s">
        <v>34</v>
      </c>
      <c r="F244" s="137" t="s">
        <v>180</v>
      </c>
      <c r="G244" s="137" t="s">
        <v>873</v>
      </c>
      <c r="H244" s="138">
        <v>3449</v>
      </c>
      <c r="I244" s="136">
        <v>3</v>
      </c>
      <c r="J244" s="190">
        <f>อุดรธานี!F67</f>
        <v>635956.1</v>
      </c>
      <c r="K244" s="190">
        <f>อุดรธานี!AW67</f>
        <v>734720.5199999999</v>
      </c>
      <c r="L244" s="190">
        <f>อุดรธานี!AX67</f>
        <v>244771.13</v>
      </c>
      <c r="M244" s="190">
        <f>อุดรธานี!AY67</f>
        <v>263011.61</v>
      </c>
      <c r="N244" s="137"/>
      <c r="O244" s="137"/>
      <c r="P244" s="137"/>
      <c r="Q244" s="129">
        <f t="shared" si="22"/>
        <v>-18240.479999999981</v>
      </c>
      <c r="R244" s="130">
        <f t="shared" si="23"/>
        <v>70.968724267903738</v>
      </c>
    </row>
    <row r="245" spans="1:18" x14ac:dyDescent="0.35">
      <c r="A245" s="136">
        <v>9</v>
      </c>
      <c r="B245" s="137" t="s">
        <v>64</v>
      </c>
      <c r="C245" s="137" t="s">
        <v>33</v>
      </c>
      <c r="D245" s="137" t="s">
        <v>99</v>
      </c>
      <c r="E245" s="137" t="s">
        <v>34</v>
      </c>
      <c r="F245" s="137" t="s">
        <v>180</v>
      </c>
      <c r="G245" s="137" t="s">
        <v>874</v>
      </c>
      <c r="H245" s="138">
        <v>4497</v>
      </c>
      <c r="I245" s="136">
        <v>3</v>
      </c>
      <c r="J245" s="190">
        <f>อุดรธานี!F68</f>
        <v>528718.80000000005</v>
      </c>
      <c r="K245" s="190">
        <f>อุดรธานี!AW68</f>
        <v>613622.24000000011</v>
      </c>
      <c r="L245" s="190">
        <f>อุดรธานี!AX68</f>
        <v>328927.25</v>
      </c>
      <c r="M245" s="190">
        <f>อุดรธานี!AY68</f>
        <v>247956.57</v>
      </c>
      <c r="N245" s="137"/>
      <c r="O245" s="137"/>
      <c r="P245" s="137"/>
      <c r="Q245" s="129">
        <f t="shared" si="22"/>
        <v>80970.679999999993</v>
      </c>
      <c r="R245" s="130">
        <f t="shared" si="23"/>
        <v>73.143706915721594</v>
      </c>
    </row>
    <row r="246" spans="1:18" x14ac:dyDescent="0.35">
      <c r="A246" s="150">
        <v>10</v>
      </c>
      <c r="B246" s="137" t="s">
        <v>64</v>
      </c>
      <c r="C246" s="137" t="s">
        <v>33</v>
      </c>
      <c r="D246" s="137" t="s">
        <v>99</v>
      </c>
      <c r="E246" s="137" t="s">
        <v>34</v>
      </c>
      <c r="F246" s="137" t="s">
        <v>180</v>
      </c>
      <c r="G246" s="137" t="s">
        <v>875</v>
      </c>
      <c r="H246" s="138">
        <v>3008</v>
      </c>
      <c r="I246" s="136">
        <v>3</v>
      </c>
      <c r="J246" s="190">
        <f>อุดรธานี!F69</f>
        <v>119925.34</v>
      </c>
      <c r="K246" s="190">
        <f>อุดรธานี!AW69</f>
        <v>164593.51999999999</v>
      </c>
      <c r="L246" s="190">
        <f>อุดรธานี!AX69</f>
        <v>144301.33000000002</v>
      </c>
      <c r="M246" s="190">
        <f>อุดรธานี!AY69</f>
        <v>184286.91</v>
      </c>
      <c r="N246" s="137"/>
      <c r="O246" s="137"/>
      <c r="P246" s="137"/>
      <c r="Q246" s="129">
        <f t="shared" si="22"/>
        <v>-39985.579999999987</v>
      </c>
      <c r="R246" s="130">
        <f t="shared" si="23"/>
        <v>47.972516622340429</v>
      </c>
    </row>
    <row r="247" spans="1:18" x14ac:dyDescent="0.35">
      <c r="A247" s="136">
        <v>11</v>
      </c>
      <c r="B247" s="137" t="s">
        <v>64</v>
      </c>
      <c r="C247" s="137" t="s">
        <v>33</v>
      </c>
      <c r="D247" s="137" t="s">
        <v>99</v>
      </c>
      <c r="E247" s="137" t="s">
        <v>34</v>
      </c>
      <c r="F247" s="137" t="s">
        <v>180</v>
      </c>
      <c r="G247" s="137" t="s">
        <v>876</v>
      </c>
      <c r="H247" s="138">
        <v>4393</v>
      </c>
      <c r="I247" s="136">
        <v>3</v>
      </c>
      <c r="J247" s="190">
        <f>อุดรธานี!F70</f>
        <v>284322.81</v>
      </c>
      <c r="K247" s="190">
        <f>อุดรธานี!AW70</f>
        <v>382471.4</v>
      </c>
      <c r="L247" s="190">
        <f>อุดรธานี!AX70</f>
        <v>297682.34999999998</v>
      </c>
      <c r="M247" s="190">
        <f>อุดรธานี!AY70</f>
        <v>364814.77</v>
      </c>
      <c r="N247" s="137"/>
      <c r="O247" s="137"/>
      <c r="P247" s="137"/>
      <c r="Q247" s="129">
        <f t="shared" si="22"/>
        <v>-67132.420000000042</v>
      </c>
      <c r="R247" s="130">
        <f t="shared" si="23"/>
        <v>67.762884133849298</v>
      </c>
    </row>
    <row r="248" spans="1:18" x14ac:dyDescent="0.35">
      <c r="A248" s="150">
        <v>12</v>
      </c>
      <c r="B248" s="137" t="s">
        <v>64</v>
      </c>
      <c r="C248" s="137" t="s">
        <v>33</v>
      </c>
      <c r="D248" s="137" t="s">
        <v>99</v>
      </c>
      <c r="E248" s="137" t="s">
        <v>34</v>
      </c>
      <c r="F248" s="137" t="s">
        <v>180</v>
      </c>
      <c r="G248" s="137" t="s">
        <v>877</v>
      </c>
      <c r="H248" s="138">
        <v>2760</v>
      </c>
      <c r="I248" s="136">
        <v>2</v>
      </c>
      <c r="J248" s="190">
        <f>อุดรธานี!F71</f>
        <v>226010.69</v>
      </c>
      <c r="K248" s="190">
        <f>อุดรธานี!AW71</f>
        <v>292071.5</v>
      </c>
      <c r="L248" s="190">
        <f>อุดรธานี!AX71</f>
        <v>219940.72</v>
      </c>
      <c r="M248" s="190">
        <f>อุดรธานี!AY71</f>
        <v>271431.34999999998</v>
      </c>
      <c r="N248" s="137"/>
      <c r="O248" s="137"/>
      <c r="P248" s="137"/>
      <c r="Q248" s="129">
        <f t="shared" si="22"/>
        <v>-51490.629999999976</v>
      </c>
      <c r="R248" s="130">
        <f t="shared" si="23"/>
        <v>79.688666666666663</v>
      </c>
    </row>
    <row r="249" spans="1:18" x14ac:dyDescent="0.35">
      <c r="A249" s="136">
        <v>13</v>
      </c>
      <c r="B249" s="137" t="s">
        <v>64</v>
      </c>
      <c r="C249" s="137" t="s">
        <v>33</v>
      </c>
      <c r="D249" s="137" t="s">
        <v>99</v>
      </c>
      <c r="E249" s="137" t="s">
        <v>34</v>
      </c>
      <c r="F249" s="137" t="s">
        <v>180</v>
      </c>
      <c r="G249" s="137" t="s">
        <v>878</v>
      </c>
      <c r="H249" s="138">
        <v>4335</v>
      </c>
      <c r="I249" s="136">
        <v>3</v>
      </c>
      <c r="J249" s="190">
        <f>อุดรธานี!F72</f>
        <v>266990.31</v>
      </c>
      <c r="K249" s="190">
        <f>อุดรธานี!AW72</f>
        <v>301668.37</v>
      </c>
      <c r="L249" s="190">
        <f>อุดรธานี!AX72</f>
        <v>234546.75</v>
      </c>
      <c r="M249" s="190">
        <f>อุดรธานี!AY72</f>
        <v>152706.29</v>
      </c>
      <c r="N249" s="137"/>
      <c r="O249" s="137"/>
      <c r="P249" s="137"/>
      <c r="Q249" s="129">
        <f t="shared" si="22"/>
        <v>81840.459999999992</v>
      </c>
      <c r="R249" s="130">
        <f t="shared" si="23"/>
        <v>54.10536332179931</v>
      </c>
    </row>
    <row r="250" spans="1:18" x14ac:dyDescent="0.35">
      <c r="A250" s="150">
        <v>14</v>
      </c>
      <c r="B250" s="137" t="s">
        <v>64</v>
      </c>
      <c r="C250" s="137" t="s">
        <v>33</v>
      </c>
      <c r="D250" s="137" t="s">
        <v>99</v>
      </c>
      <c r="E250" s="137" t="s">
        <v>34</v>
      </c>
      <c r="F250" s="137" t="s">
        <v>180</v>
      </c>
      <c r="G250" s="137" t="s">
        <v>879</v>
      </c>
      <c r="H250" s="138">
        <v>2477</v>
      </c>
      <c r="I250" s="136">
        <v>2</v>
      </c>
      <c r="J250" s="190">
        <f>อุดรธานี!F73</f>
        <v>218933.39</v>
      </c>
      <c r="K250" s="190">
        <f>อุดรธานี!AW73</f>
        <v>158759.19</v>
      </c>
      <c r="L250" s="190">
        <f>อุดรธานี!AX73</f>
        <v>214482.32</v>
      </c>
      <c r="M250" s="190">
        <f>อุดรธานี!AY73</f>
        <v>182357.53</v>
      </c>
      <c r="N250" s="137"/>
      <c r="O250" s="137"/>
      <c r="P250" s="137"/>
      <c r="Q250" s="129">
        <f t="shared" si="22"/>
        <v>32124.790000000008</v>
      </c>
      <c r="R250" s="130">
        <f t="shared" si="23"/>
        <v>86.589551877270893</v>
      </c>
    </row>
    <row r="251" spans="1:18" x14ac:dyDescent="0.35">
      <c r="A251" s="136">
        <v>15</v>
      </c>
      <c r="B251" s="137" t="s">
        <v>64</v>
      </c>
      <c r="C251" s="137" t="s">
        <v>33</v>
      </c>
      <c r="D251" s="137" t="s">
        <v>99</v>
      </c>
      <c r="E251" s="137" t="s">
        <v>34</v>
      </c>
      <c r="F251" s="137" t="s">
        <v>180</v>
      </c>
      <c r="G251" s="137" t="s">
        <v>880</v>
      </c>
      <c r="H251" s="138">
        <v>5216</v>
      </c>
      <c r="I251" s="136">
        <v>4</v>
      </c>
      <c r="J251" s="190">
        <f>อุดรธานี!F74</f>
        <v>520876.43</v>
      </c>
      <c r="K251" s="190">
        <f>อุดรธานี!AW74</f>
        <v>574656.94999999995</v>
      </c>
      <c r="L251" s="190">
        <f>อุดรธานี!AX74</f>
        <v>614794.33000000007</v>
      </c>
      <c r="M251" s="190">
        <f>อุดรธานี!AY74</f>
        <v>262796.81</v>
      </c>
      <c r="N251" s="137"/>
      <c r="O251" s="137"/>
      <c r="P251" s="137"/>
      <c r="Q251" s="129">
        <f t="shared" si="22"/>
        <v>351997.52000000008</v>
      </c>
      <c r="R251" s="130">
        <f t="shared" si="23"/>
        <v>117.86701111963191</v>
      </c>
    </row>
    <row r="252" spans="1:18" s="197" customFormat="1" x14ac:dyDescent="0.35">
      <c r="A252" s="150">
        <v>16</v>
      </c>
      <c r="B252" s="151" t="s">
        <v>64</v>
      </c>
      <c r="C252" s="151" t="s">
        <v>33</v>
      </c>
      <c r="D252" s="151" t="s">
        <v>99</v>
      </c>
      <c r="E252" s="151" t="s">
        <v>34</v>
      </c>
      <c r="F252" s="151" t="s">
        <v>180</v>
      </c>
      <c r="G252" s="151" t="s">
        <v>881</v>
      </c>
      <c r="H252" s="152">
        <v>5544</v>
      </c>
      <c r="I252" s="150">
        <v>4</v>
      </c>
      <c r="J252" s="190">
        <f>อุดรธานี!F75</f>
        <v>587987.4</v>
      </c>
      <c r="K252" s="190">
        <f>อุดรธานี!AW75</f>
        <v>935117.37000000011</v>
      </c>
      <c r="L252" s="190">
        <f>อุดรธานี!AX75</f>
        <v>524521.48</v>
      </c>
      <c r="M252" s="190">
        <f>อุดรธานี!AY75</f>
        <v>313540.27</v>
      </c>
      <c r="N252" s="151"/>
      <c r="O252" s="151"/>
      <c r="P252" s="151"/>
      <c r="Q252" s="129">
        <f t="shared" si="22"/>
        <v>210981.20999999996</v>
      </c>
      <c r="R252" s="130">
        <f t="shared" si="23"/>
        <v>94.610656565656569</v>
      </c>
    </row>
    <row r="253" spans="1:18" x14ac:dyDescent="0.35">
      <c r="A253" s="136">
        <v>17</v>
      </c>
      <c r="B253" s="137" t="s">
        <v>64</v>
      </c>
      <c r="C253" s="137" t="s">
        <v>33</v>
      </c>
      <c r="D253" s="137" t="s">
        <v>99</v>
      </c>
      <c r="E253" s="137" t="s">
        <v>34</v>
      </c>
      <c r="F253" s="137" t="s">
        <v>180</v>
      </c>
      <c r="G253" s="137" t="s">
        <v>882</v>
      </c>
      <c r="H253" s="138">
        <v>2866</v>
      </c>
      <c r="I253" s="136">
        <v>2</v>
      </c>
      <c r="J253" s="190">
        <f>อุดรธานี!F76</f>
        <v>703004.04</v>
      </c>
      <c r="K253" s="190">
        <f>อุดรธานี!AW76</f>
        <v>789476.5</v>
      </c>
      <c r="L253" s="190">
        <f>อุดรธานี!AX76</f>
        <v>265945.96999999997</v>
      </c>
      <c r="M253" s="190">
        <f>อุดรธานี!AY76</f>
        <v>289051.23</v>
      </c>
      <c r="N253" s="137"/>
      <c r="O253" s="137"/>
      <c r="P253" s="137"/>
      <c r="Q253" s="129">
        <f t="shared" si="22"/>
        <v>-23105.260000000009</v>
      </c>
      <c r="R253" s="130">
        <f t="shared" si="23"/>
        <v>92.793429867411021</v>
      </c>
    </row>
    <row r="254" spans="1:18" s="148" customFormat="1" x14ac:dyDescent="0.35">
      <c r="A254" s="142">
        <v>4</v>
      </c>
      <c r="B254" s="143" t="s">
        <v>64</v>
      </c>
      <c r="C254" s="143"/>
      <c r="D254" s="143"/>
      <c r="E254" s="143" t="s">
        <v>77</v>
      </c>
      <c r="F254" s="143"/>
      <c r="G254" s="143" t="s">
        <v>312</v>
      </c>
      <c r="H254" s="149">
        <f>SUM(H237:H252)</f>
        <v>69316</v>
      </c>
      <c r="I254" s="142"/>
      <c r="J254" s="145">
        <f>SUM(J237:J252)</f>
        <v>7567395.9299999997</v>
      </c>
      <c r="K254" s="145">
        <f>SUM(K237:K252)</f>
        <v>9107682.8200000003</v>
      </c>
      <c r="L254" s="145">
        <f>SUM(L237:L252)</f>
        <v>5462846.6900000013</v>
      </c>
      <c r="M254" s="145">
        <f>SUM(M237:M252)</f>
        <v>4398245.1899999995</v>
      </c>
      <c r="N254" s="143">
        <v>16</v>
      </c>
      <c r="O254" s="143">
        <v>16</v>
      </c>
      <c r="P254" s="143">
        <f>N254-O254</f>
        <v>0</v>
      </c>
      <c r="Q254" s="146">
        <f t="shared" si="22"/>
        <v>1064601.5000000019</v>
      </c>
      <c r="R254" s="147">
        <f>L254/H254</f>
        <v>78.810760719025936</v>
      </c>
    </row>
    <row r="255" spans="1:18" x14ac:dyDescent="0.35">
      <c r="A255" s="136">
        <v>1</v>
      </c>
      <c r="B255" s="137" t="s">
        <v>64</v>
      </c>
      <c r="C255" s="137" t="s">
        <v>35</v>
      </c>
      <c r="D255" s="137" t="s">
        <v>113</v>
      </c>
      <c r="E255" s="137" t="s">
        <v>36</v>
      </c>
      <c r="F255" s="137" t="s">
        <v>210</v>
      </c>
      <c r="G255" s="137" t="s">
        <v>313</v>
      </c>
      <c r="H255" s="138"/>
      <c r="I255" s="136"/>
      <c r="J255" s="139"/>
      <c r="K255" s="140"/>
      <c r="L255" s="141"/>
      <c r="M255" s="141"/>
      <c r="N255" s="137"/>
      <c r="O255" s="137"/>
      <c r="P255" s="137"/>
    </row>
    <row r="256" spans="1:18" x14ac:dyDescent="0.35">
      <c r="A256" s="136">
        <v>2</v>
      </c>
      <c r="B256" s="137" t="s">
        <v>64</v>
      </c>
      <c r="C256" s="137" t="s">
        <v>35</v>
      </c>
      <c r="D256" s="137" t="s">
        <v>113</v>
      </c>
      <c r="E256" s="137" t="s">
        <v>36</v>
      </c>
      <c r="F256" s="137" t="s">
        <v>180</v>
      </c>
      <c r="G256" s="137" t="s">
        <v>883</v>
      </c>
      <c r="H256" s="138">
        <v>3680</v>
      </c>
      <c r="I256" s="136">
        <v>3</v>
      </c>
      <c r="J256" s="139">
        <f>อุดรธานี!F77</f>
        <v>43693.16</v>
      </c>
      <c r="K256" s="140">
        <f>อุดรธานี!AW77</f>
        <v>27880.509999999995</v>
      </c>
      <c r="L256" s="141">
        <f>อุดรธานี!AX77</f>
        <v>83720</v>
      </c>
      <c r="M256" s="141">
        <f>อุดรธานี!AY77</f>
        <v>191876.02000000002</v>
      </c>
      <c r="N256" s="137"/>
      <c r="O256" s="137"/>
      <c r="P256" s="137"/>
      <c r="Q256" s="129">
        <f t="shared" si="22"/>
        <v>-108156.02000000002</v>
      </c>
      <c r="R256" s="130">
        <f t="shared" si="23"/>
        <v>22.75</v>
      </c>
    </row>
    <row r="257" spans="1:18" x14ac:dyDescent="0.35">
      <c r="A257" s="136">
        <v>3</v>
      </c>
      <c r="B257" s="137" t="s">
        <v>64</v>
      </c>
      <c r="C257" s="137" t="s">
        <v>35</v>
      </c>
      <c r="D257" s="137" t="s">
        <v>113</v>
      </c>
      <c r="E257" s="137" t="s">
        <v>36</v>
      </c>
      <c r="F257" s="137" t="s">
        <v>180</v>
      </c>
      <c r="G257" s="137" t="s">
        <v>884</v>
      </c>
      <c r="H257" s="138">
        <v>5005</v>
      </c>
      <c r="I257" s="136">
        <v>4</v>
      </c>
      <c r="J257" s="139">
        <f>อุดรธานี!F78</f>
        <v>147260.49</v>
      </c>
      <c r="K257" s="140">
        <f>อุดรธานี!AW78</f>
        <v>142906.93</v>
      </c>
      <c r="L257" s="141">
        <f>อุดรธานี!AX78</f>
        <v>150852.4</v>
      </c>
      <c r="M257" s="141">
        <f>อุดรธานี!AY78</f>
        <v>224542.96</v>
      </c>
      <c r="N257" s="137"/>
      <c r="O257" s="137"/>
      <c r="P257" s="137"/>
      <c r="Q257" s="129">
        <f t="shared" si="22"/>
        <v>-73690.559999999998</v>
      </c>
      <c r="R257" s="130">
        <f t="shared" si="23"/>
        <v>30.140339660339659</v>
      </c>
    </row>
    <row r="258" spans="1:18" x14ac:dyDescent="0.35">
      <c r="A258" s="136">
        <v>4</v>
      </c>
      <c r="B258" s="137" t="s">
        <v>64</v>
      </c>
      <c r="C258" s="137" t="s">
        <v>35</v>
      </c>
      <c r="D258" s="137" t="s">
        <v>113</v>
      </c>
      <c r="E258" s="137" t="s">
        <v>36</v>
      </c>
      <c r="F258" s="137" t="s">
        <v>180</v>
      </c>
      <c r="G258" s="137" t="s">
        <v>885</v>
      </c>
      <c r="H258" s="138">
        <v>3048</v>
      </c>
      <c r="I258" s="136">
        <v>3</v>
      </c>
      <c r="J258" s="139">
        <f>อุดรธานี!F79</f>
        <v>18780.97</v>
      </c>
      <c r="K258" s="140">
        <f>อุดรธานี!AW79</f>
        <v>-36573.82</v>
      </c>
      <c r="L258" s="141">
        <f>อุดรธานี!AX79</f>
        <v>131487.25</v>
      </c>
      <c r="M258" s="141">
        <f>อุดรธานี!AY79</f>
        <v>210182.97</v>
      </c>
      <c r="N258" s="137"/>
      <c r="O258" s="137"/>
      <c r="P258" s="137"/>
      <c r="Q258" s="129">
        <f t="shared" si="22"/>
        <v>-78695.72</v>
      </c>
      <c r="R258" s="130">
        <f t="shared" si="23"/>
        <v>43.138861548556427</v>
      </c>
    </row>
    <row r="259" spans="1:18" x14ac:dyDescent="0.35">
      <c r="A259" s="136">
        <v>5</v>
      </c>
      <c r="B259" s="137" t="s">
        <v>64</v>
      </c>
      <c r="C259" s="137" t="s">
        <v>35</v>
      </c>
      <c r="D259" s="137" t="s">
        <v>113</v>
      </c>
      <c r="E259" s="137" t="s">
        <v>36</v>
      </c>
      <c r="F259" s="137" t="s">
        <v>180</v>
      </c>
      <c r="G259" s="137" t="s">
        <v>886</v>
      </c>
      <c r="H259" s="138">
        <v>6117</v>
      </c>
      <c r="I259" s="136">
        <v>5</v>
      </c>
      <c r="J259" s="139">
        <f>อุดรธานี!F80</f>
        <v>165766.29</v>
      </c>
      <c r="K259" s="140">
        <f>อุดรธานี!AW80</f>
        <v>147276.97999999998</v>
      </c>
      <c r="L259" s="141">
        <f>อุดรธานี!AX80</f>
        <v>228192</v>
      </c>
      <c r="M259" s="141">
        <f>อุดรธานี!AY80</f>
        <v>320312.07</v>
      </c>
      <c r="N259" s="137"/>
      <c r="O259" s="137"/>
      <c r="P259" s="137"/>
      <c r="Q259" s="129">
        <f t="shared" si="22"/>
        <v>-92120.07</v>
      </c>
      <c r="R259" s="130">
        <f t="shared" si="23"/>
        <v>37.304561059342817</v>
      </c>
    </row>
    <row r="260" spans="1:18" x14ac:dyDescent="0.35">
      <c r="A260" s="136">
        <v>6</v>
      </c>
      <c r="B260" s="137" t="s">
        <v>64</v>
      </c>
      <c r="C260" s="137" t="s">
        <v>35</v>
      </c>
      <c r="D260" s="137" t="s">
        <v>113</v>
      </c>
      <c r="E260" s="137" t="s">
        <v>36</v>
      </c>
      <c r="F260" s="137" t="s">
        <v>180</v>
      </c>
      <c r="G260" s="137" t="s">
        <v>887</v>
      </c>
      <c r="H260" s="138">
        <v>3261</v>
      </c>
      <c r="I260" s="136">
        <v>3</v>
      </c>
      <c r="J260" s="139">
        <f>อุดรธานี!F81</f>
        <v>79216.56</v>
      </c>
      <c r="K260" s="140">
        <f>อุดรธานี!AW81</f>
        <v>-341439.82999999996</v>
      </c>
      <c r="L260" s="141">
        <f>อุดรธานี!AX81</f>
        <v>126624.27</v>
      </c>
      <c r="M260" s="198">
        <f>อุดรธานี!AY81</f>
        <v>193956.56</v>
      </c>
      <c r="N260" s="137"/>
      <c r="O260" s="137"/>
      <c r="P260" s="137"/>
      <c r="Q260" s="129">
        <f t="shared" si="22"/>
        <v>-67332.289999999994</v>
      </c>
      <c r="R260" s="130">
        <f t="shared" si="23"/>
        <v>38.829889604415825</v>
      </c>
    </row>
    <row r="261" spans="1:18" x14ac:dyDescent="0.35">
      <c r="A261" s="136">
        <v>7</v>
      </c>
      <c r="B261" s="137" t="s">
        <v>64</v>
      </c>
      <c r="C261" s="137" t="s">
        <v>35</v>
      </c>
      <c r="D261" s="137" t="s">
        <v>113</v>
      </c>
      <c r="E261" s="137" t="s">
        <v>36</v>
      </c>
      <c r="F261" s="137" t="s">
        <v>180</v>
      </c>
      <c r="G261" s="137" t="s">
        <v>888</v>
      </c>
      <c r="H261" s="138">
        <v>2381</v>
      </c>
      <c r="I261" s="136">
        <v>2</v>
      </c>
      <c r="J261" s="139">
        <f>อุดรธานี!F82</f>
        <v>291643.46000000002</v>
      </c>
      <c r="K261" s="140">
        <f>อุดรธานี!AW82</f>
        <v>208707.66000000003</v>
      </c>
      <c r="L261" s="141">
        <f>อุดรธานี!AX82</f>
        <v>114503.91</v>
      </c>
      <c r="M261" s="141">
        <f>อุดรธานี!AY82</f>
        <v>237998.77000000002</v>
      </c>
      <c r="N261" s="137"/>
      <c r="O261" s="137"/>
      <c r="P261" s="137"/>
      <c r="Q261" s="129">
        <f t="shared" si="22"/>
        <v>-123494.86000000002</v>
      </c>
      <c r="R261" s="130">
        <f t="shared" si="23"/>
        <v>48.090680386392272</v>
      </c>
    </row>
    <row r="262" spans="1:18" x14ac:dyDescent="0.35">
      <c r="A262" s="136">
        <v>8</v>
      </c>
      <c r="B262" s="137" t="s">
        <v>64</v>
      </c>
      <c r="C262" s="137" t="s">
        <v>35</v>
      </c>
      <c r="D262" s="137" t="s">
        <v>113</v>
      </c>
      <c r="E262" s="137" t="s">
        <v>36</v>
      </c>
      <c r="F262" s="137" t="s">
        <v>180</v>
      </c>
      <c r="G262" s="137" t="s">
        <v>889</v>
      </c>
      <c r="H262" s="138">
        <v>2712</v>
      </c>
      <c r="I262" s="136">
        <v>2</v>
      </c>
      <c r="J262" s="139">
        <f>อุดรธานี!F83</f>
        <v>160394.76999999999</v>
      </c>
      <c r="K262" s="140">
        <f>อุดรธานี!AW83</f>
        <v>101430.76999999999</v>
      </c>
      <c r="L262" s="141">
        <f>อุดรธานี!AX83</f>
        <v>205008.45</v>
      </c>
      <c r="M262" s="141">
        <f>อุดรธานี!AY83</f>
        <v>265151.33</v>
      </c>
      <c r="N262" s="137"/>
      <c r="O262" s="137"/>
      <c r="P262" s="137"/>
      <c r="Q262" s="129">
        <f t="shared" ref="Q262:Q325" si="27">L262-M262</f>
        <v>-60142.880000000005</v>
      </c>
      <c r="R262" s="130">
        <f t="shared" ref="R262:R325" si="28">L262/H262</f>
        <v>75.593086283185841</v>
      </c>
    </row>
    <row r="263" spans="1:18" x14ac:dyDescent="0.35">
      <c r="A263" s="136">
        <v>9</v>
      </c>
      <c r="B263" s="137" t="s">
        <v>64</v>
      </c>
      <c r="C263" s="137" t="s">
        <v>35</v>
      </c>
      <c r="D263" s="137" t="s">
        <v>113</v>
      </c>
      <c r="E263" s="137" t="s">
        <v>36</v>
      </c>
      <c r="F263" s="137" t="s">
        <v>180</v>
      </c>
      <c r="G263" s="137" t="s">
        <v>890</v>
      </c>
      <c r="H263" s="138">
        <v>1686</v>
      </c>
      <c r="I263" s="136">
        <v>2</v>
      </c>
      <c r="J263" s="139">
        <f>อุดรธานี!F84</f>
        <v>24159.15</v>
      </c>
      <c r="K263" s="140">
        <f>อุดรธานี!AW84</f>
        <v>-103602.69</v>
      </c>
      <c r="L263" s="141">
        <f>อุดรธานี!AX84</f>
        <v>73617</v>
      </c>
      <c r="M263" s="198">
        <f>อุดรธานี!AY84</f>
        <v>77729.39</v>
      </c>
      <c r="N263" s="137"/>
      <c r="O263" s="137"/>
      <c r="P263" s="137"/>
      <c r="Q263" s="129">
        <f t="shared" si="27"/>
        <v>-4112.3899999999994</v>
      </c>
      <c r="R263" s="130">
        <f t="shared" si="28"/>
        <v>43.663701067615655</v>
      </c>
    </row>
    <row r="264" spans="1:18" x14ac:dyDescent="0.35">
      <c r="A264" s="136">
        <v>10</v>
      </c>
      <c r="B264" s="137" t="s">
        <v>64</v>
      </c>
      <c r="C264" s="137" t="s">
        <v>35</v>
      </c>
      <c r="D264" s="137" t="s">
        <v>113</v>
      </c>
      <c r="E264" s="137" t="s">
        <v>36</v>
      </c>
      <c r="F264" s="137" t="s">
        <v>180</v>
      </c>
      <c r="G264" s="137" t="s">
        <v>891</v>
      </c>
      <c r="H264" s="138">
        <v>2512</v>
      </c>
      <c r="I264" s="136">
        <v>2</v>
      </c>
      <c r="J264" s="139">
        <f>อุดรธานี!F85</f>
        <v>48273.51</v>
      </c>
      <c r="K264" s="140">
        <f>อุดรธานี!AW85</f>
        <v>-58793.209999999992</v>
      </c>
      <c r="L264" s="141">
        <f>อุดรธานี!AX85</f>
        <v>105519</v>
      </c>
      <c r="M264" s="141">
        <f>อุดรธานี!AY85</f>
        <v>170478.5</v>
      </c>
      <c r="N264" s="137"/>
      <c r="O264" s="137"/>
      <c r="P264" s="137"/>
      <c r="Q264" s="129">
        <f t="shared" si="27"/>
        <v>-64959.5</v>
      </c>
      <c r="R264" s="130">
        <f t="shared" si="28"/>
        <v>42.005971337579616</v>
      </c>
    </row>
    <row r="265" spans="1:18" s="148" customFormat="1" x14ac:dyDescent="0.35">
      <c r="A265" s="142">
        <v>5</v>
      </c>
      <c r="B265" s="143" t="s">
        <v>64</v>
      </c>
      <c r="C265" s="143"/>
      <c r="D265" s="143"/>
      <c r="E265" s="143" t="s">
        <v>77</v>
      </c>
      <c r="F265" s="143"/>
      <c r="G265" s="143" t="s">
        <v>314</v>
      </c>
      <c r="H265" s="149">
        <f>SUM(H247:H263)</f>
        <v>124797</v>
      </c>
      <c r="I265" s="142"/>
      <c r="J265" s="145">
        <f>SUM(J255:J264)</f>
        <v>979188.3600000001</v>
      </c>
      <c r="K265" s="145">
        <f t="shared" ref="K265:M265" si="29">SUM(K255:K264)</f>
        <v>87793.300000000047</v>
      </c>
      <c r="L265" s="145">
        <f t="shared" si="29"/>
        <v>1219524.28</v>
      </c>
      <c r="M265" s="145">
        <f t="shared" si="29"/>
        <v>1892228.57</v>
      </c>
      <c r="N265" s="143">
        <v>9</v>
      </c>
      <c r="O265" s="143">
        <v>9</v>
      </c>
      <c r="P265" s="143">
        <f>N265-O265</f>
        <v>0</v>
      </c>
      <c r="Q265" s="146">
        <f t="shared" si="27"/>
        <v>-672704.29</v>
      </c>
      <c r="R265" s="147">
        <f>L265/H265</f>
        <v>9.7720640720530145</v>
      </c>
    </row>
    <row r="266" spans="1:18" x14ac:dyDescent="0.35">
      <c r="A266" s="136">
        <v>1</v>
      </c>
      <c r="B266" s="137" t="s">
        <v>64</v>
      </c>
      <c r="C266" s="137" t="s">
        <v>315</v>
      </c>
      <c r="D266" s="137" t="s">
        <v>120</v>
      </c>
      <c r="E266" s="137" t="s">
        <v>46</v>
      </c>
      <c r="F266" s="137" t="s">
        <v>210</v>
      </c>
      <c r="G266" s="137" t="s">
        <v>316</v>
      </c>
      <c r="H266" s="138"/>
      <c r="I266" s="136"/>
      <c r="J266" s="139"/>
      <c r="K266" s="140"/>
      <c r="L266" s="141"/>
      <c r="M266" s="141"/>
      <c r="N266" s="137"/>
      <c r="O266" s="137"/>
      <c r="P266" s="137"/>
    </row>
    <row r="267" spans="1:18" x14ac:dyDescent="0.35">
      <c r="A267" s="136">
        <v>2</v>
      </c>
      <c r="B267" s="137" t="s">
        <v>64</v>
      </c>
      <c r="C267" s="137" t="s">
        <v>315</v>
      </c>
      <c r="D267" s="137" t="s">
        <v>120</v>
      </c>
      <c r="E267" s="137" t="s">
        <v>46</v>
      </c>
      <c r="F267" s="137" t="s">
        <v>180</v>
      </c>
      <c r="G267" s="137" t="s">
        <v>892</v>
      </c>
      <c r="H267" s="138">
        <v>3664</v>
      </c>
      <c r="I267" s="136">
        <v>3</v>
      </c>
      <c r="J267" s="139">
        <f>อุดรธานี!F86</f>
        <v>644756.77</v>
      </c>
      <c r="K267" s="140">
        <f>อุดรธานี!AW86</f>
        <v>686061.33</v>
      </c>
      <c r="L267" s="141">
        <f>อุดรธานี!AX86</f>
        <v>151798.84</v>
      </c>
      <c r="M267" s="141">
        <f>อุดรธานี!AY86</f>
        <v>278563.65000000002</v>
      </c>
      <c r="N267" s="137"/>
      <c r="O267" s="137"/>
      <c r="P267" s="137"/>
      <c r="Q267" s="129">
        <f t="shared" si="27"/>
        <v>-126764.81000000003</v>
      </c>
      <c r="R267" s="130">
        <f t="shared" si="28"/>
        <v>41.429814410480347</v>
      </c>
    </row>
    <row r="268" spans="1:18" x14ac:dyDescent="0.35">
      <c r="A268" s="136">
        <v>3</v>
      </c>
      <c r="B268" s="137" t="s">
        <v>64</v>
      </c>
      <c r="C268" s="137" t="s">
        <v>315</v>
      </c>
      <c r="D268" s="137" t="s">
        <v>120</v>
      </c>
      <c r="E268" s="137" t="s">
        <v>46</v>
      </c>
      <c r="F268" s="137" t="s">
        <v>180</v>
      </c>
      <c r="G268" s="137" t="s">
        <v>893</v>
      </c>
      <c r="H268" s="138">
        <v>7927</v>
      </c>
      <c r="I268" s="136">
        <v>5</v>
      </c>
      <c r="J268" s="139">
        <f>อุดรธานี!F87</f>
        <v>1016289.57</v>
      </c>
      <c r="K268" s="140">
        <f>อุดรธานี!AW87</f>
        <v>1096509.8999999999</v>
      </c>
      <c r="L268" s="141">
        <f>อุดรธานี!AX87</f>
        <v>232396.91999999998</v>
      </c>
      <c r="M268" s="141">
        <f>อุดรธานี!AY87</f>
        <v>383717.6</v>
      </c>
      <c r="N268" s="137"/>
      <c r="O268" s="137"/>
      <c r="P268" s="137"/>
      <c r="Q268" s="129">
        <f t="shared" si="27"/>
        <v>-151320.68</v>
      </c>
      <c r="R268" s="130">
        <f t="shared" si="28"/>
        <v>29.317133846347922</v>
      </c>
    </row>
    <row r="269" spans="1:18" x14ac:dyDescent="0.35">
      <c r="A269" s="136">
        <v>4</v>
      </c>
      <c r="B269" s="137" t="s">
        <v>64</v>
      </c>
      <c r="C269" s="137" t="s">
        <v>315</v>
      </c>
      <c r="D269" s="137" t="s">
        <v>120</v>
      </c>
      <c r="E269" s="137" t="s">
        <v>46</v>
      </c>
      <c r="F269" s="137" t="s">
        <v>180</v>
      </c>
      <c r="G269" s="137" t="s">
        <v>894</v>
      </c>
      <c r="H269" s="138">
        <v>7609</v>
      </c>
      <c r="I269" s="136">
        <v>5</v>
      </c>
      <c r="J269" s="139">
        <f>อุดรธานี!F88</f>
        <v>506072.43</v>
      </c>
      <c r="K269" s="140">
        <f>อุดรธานี!AW88</f>
        <v>516740.2</v>
      </c>
      <c r="L269" s="141">
        <f>อุดรธานี!AX88</f>
        <v>226034.63</v>
      </c>
      <c r="M269" s="141">
        <f>อุดรธานี!AY88</f>
        <v>326638.53999999998</v>
      </c>
      <c r="N269" s="137"/>
      <c r="O269" s="137"/>
      <c r="P269" s="137"/>
      <c r="Q269" s="129">
        <f t="shared" si="27"/>
        <v>-100603.90999999997</v>
      </c>
      <c r="R269" s="130">
        <f t="shared" si="28"/>
        <v>29.706220265475096</v>
      </c>
    </row>
    <row r="270" spans="1:18" x14ac:dyDescent="0.35">
      <c r="A270" s="136">
        <v>5</v>
      </c>
      <c r="B270" s="137" t="s">
        <v>64</v>
      </c>
      <c r="C270" s="137" t="s">
        <v>315</v>
      </c>
      <c r="D270" s="137" t="s">
        <v>120</v>
      </c>
      <c r="E270" s="137" t="s">
        <v>46</v>
      </c>
      <c r="F270" s="137" t="s">
        <v>180</v>
      </c>
      <c r="G270" s="137" t="s">
        <v>895</v>
      </c>
      <c r="H270" s="138">
        <v>6471</v>
      </c>
      <c r="I270" s="136">
        <v>5</v>
      </c>
      <c r="J270" s="139">
        <f>อุดรธานี!F89</f>
        <v>675715.66</v>
      </c>
      <c r="K270" s="140">
        <f>อุดรธานี!AW89</f>
        <v>762242.28</v>
      </c>
      <c r="L270" s="141">
        <f>อุดรธานี!AX89</f>
        <v>299393.08999999997</v>
      </c>
      <c r="M270" s="141">
        <f>อุดรธานี!AY89</f>
        <v>415029.15</v>
      </c>
      <c r="N270" s="137"/>
      <c r="O270" s="137"/>
      <c r="P270" s="137"/>
      <c r="Q270" s="129">
        <f t="shared" si="27"/>
        <v>-115636.06000000006</v>
      </c>
      <c r="R270" s="130">
        <f t="shared" si="28"/>
        <v>46.266896924741147</v>
      </c>
    </row>
    <row r="271" spans="1:18" x14ac:dyDescent="0.35">
      <c r="A271" s="136">
        <v>6</v>
      </c>
      <c r="B271" s="137" t="s">
        <v>64</v>
      </c>
      <c r="C271" s="137" t="s">
        <v>315</v>
      </c>
      <c r="D271" s="137" t="s">
        <v>120</v>
      </c>
      <c r="E271" s="137" t="s">
        <v>46</v>
      </c>
      <c r="F271" s="137" t="s">
        <v>180</v>
      </c>
      <c r="G271" s="137" t="s">
        <v>896</v>
      </c>
      <c r="H271" s="138">
        <v>4146</v>
      </c>
      <c r="I271" s="136">
        <v>3</v>
      </c>
      <c r="J271" s="139">
        <f>อุดรธานี!F90</f>
        <v>474538.52</v>
      </c>
      <c r="K271" s="140">
        <f>อุดรธานี!AW90</f>
        <v>599690.77</v>
      </c>
      <c r="L271" s="141">
        <f>อุดรธานี!AX90</f>
        <v>131707.4</v>
      </c>
      <c r="M271" s="141">
        <f>อุดรธานี!AY90</f>
        <v>212879.06</v>
      </c>
      <c r="N271" s="137"/>
      <c r="O271" s="137"/>
      <c r="P271" s="137"/>
      <c r="Q271" s="129">
        <f t="shared" si="27"/>
        <v>-81171.66</v>
      </c>
      <c r="R271" s="130">
        <f t="shared" si="28"/>
        <v>31.767342016401351</v>
      </c>
    </row>
    <row r="272" spans="1:18" x14ac:dyDescent="0.35">
      <c r="A272" s="136">
        <v>7</v>
      </c>
      <c r="B272" s="137" t="s">
        <v>64</v>
      </c>
      <c r="C272" s="137" t="s">
        <v>315</v>
      </c>
      <c r="D272" s="137" t="s">
        <v>120</v>
      </c>
      <c r="E272" s="137" t="s">
        <v>46</v>
      </c>
      <c r="F272" s="137" t="s">
        <v>180</v>
      </c>
      <c r="G272" s="137" t="s">
        <v>897</v>
      </c>
      <c r="H272" s="138">
        <v>8209</v>
      </c>
      <c r="I272" s="136">
        <v>5</v>
      </c>
      <c r="J272" s="139">
        <f>อุดรธานี!F91</f>
        <v>769904.84</v>
      </c>
      <c r="K272" s="140">
        <f>อุดรธานี!AW91</f>
        <v>672028.23</v>
      </c>
      <c r="L272" s="141">
        <f>อุดรธานี!AX91</f>
        <v>294073.91000000003</v>
      </c>
      <c r="M272" s="141">
        <f>อุดรธานี!AY91</f>
        <v>390009.32</v>
      </c>
      <c r="N272" s="137"/>
      <c r="O272" s="137"/>
      <c r="P272" s="137"/>
      <c r="Q272" s="129">
        <f t="shared" si="27"/>
        <v>-95935.409999999974</v>
      </c>
      <c r="R272" s="130">
        <f t="shared" si="28"/>
        <v>35.823353636252897</v>
      </c>
    </row>
    <row r="273" spans="1:18" x14ac:dyDescent="0.35">
      <c r="A273" s="136">
        <v>8</v>
      </c>
      <c r="B273" s="137" t="s">
        <v>64</v>
      </c>
      <c r="C273" s="137" t="s">
        <v>315</v>
      </c>
      <c r="D273" s="137" t="s">
        <v>120</v>
      </c>
      <c r="E273" s="137" t="s">
        <v>46</v>
      </c>
      <c r="F273" s="137" t="s">
        <v>180</v>
      </c>
      <c r="G273" s="137" t="s">
        <v>898</v>
      </c>
      <c r="H273" s="138">
        <v>4164</v>
      </c>
      <c r="I273" s="136">
        <v>3</v>
      </c>
      <c r="J273" s="139">
        <f>อุดรธานี!F92</f>
        <v>474212.32</v>
      </c>
      <c r="K273" s="140">
        <f>อุดรธานี!AW92</f>
        <v>27845.880000000005</v>
      </c>
      <c r="L273" s="141">
        <f>อุดรธานี!AX92</f>
        <v>221136.11</v>
      </c>
      <c r="M273" s="141">
        <f>อุดรธานี!AY92</f>
        <v>330442.18</v>
      </c>
      <c r="N273" s="137"/>
      <c r="O273" s="137"/>
      <c r="P273" s="137"/>
      <c r="Q273" s="129">
        <f t="shared" si="27"/>
        <v>-109306.07</v>
      </c>
      <c r="R273" s="130">
        <f t="shared" si="28"/>
        <v>53.106654658981746</v>
      </c>
    </row>
    <row r="274" spans="1:18" x14ac:dyDescent="0.35">
      <c r="A274" s="136">
        <v>9</v>
      </c>
      <c r="B274" s="137" t="s">
        <v>64</v>
      </c>
      <c r="C274" s="137" t="s">
        <v>315</v>
      </c>
      <c r="D274" s="137" t="s">
        <v>120</v>
      </c>
      <c r="E274" s="137" t="s">
        <v>46</v>
      </c>
      <c r="F274" s="137" t="s">
        <v>180</v>
      </c>
      <c r="G274" s="137" t="s">
        <v>899</v>
      </c>
      <c r="H274" s="138">
        <v>6009</v>
      </c>
      <c r="I274" s="136">
        <v>5</v>
      </c>
      <c r="J274" s="139">
        <f>อุดรธานี!F93</f>
        <v>242251.97</v>
      </c>
      <c r="K274" s="140">
        <f>อุดรธานี!AW93</f>
        <v>297730.52999999991</v>
      </c>
      <c r="L274" s="141">
        <f>อุดรธานี!AX93</f>
        <v>335848.38</v>
      </c>
      <c r="M274" s="141">
        <f>อุดรธานี!AY93</f>
        <v>403212.33</v>
      </c>
      <c r="N274" s="137"/>
      <c r="O274" s="137"/>
      <c r="P274" s="137"/>
      <c r="Q274" s="129">
        <f t="shared" si="27"/>
        <v>-67363.950000000012</v>
      </c>
      <c r="R274" s="130">
        <f t="shared" si="28"/>
        <v>55.890893659510738</v>
      </c>
    </row>
    <row r="275" spans="1:18" x14ac:dyDescent="0.35">
      <c r="A275" s="136">
        <v>10</v>
      </c>
      <c r="B275" s="137" t="s">
        <v>64</v>
      </c>
      <c r="C275" s="137" t="s">
        <v>315</v>
      </c>
      <c r="D275" s="137" t="s">
        <v>120</v>
      </c>
      <c r="E275" s="137" t="s">
        <v>46</v>
      </c>
      <c r="F275" s="137" t="s">
        <v>180</v>
      </c>
      <c r="G275" s="137" t="s">
        <v>900</v>
      </c>
      <c r="H275" s="138">
        <v>4497</v>
      </c>
      <c r="I275" s="136">
        <v>3</v>
      </c>
      <c r="J275" s="139">
        <f>อุดรธานี!F94</f>
        <v>363375.88</v>
      </c>
      <c r="K275" s="140">
        <f>อุดรธานี!AW94</f>
        <v>307800.73</v>
      </c>
      <c r="L275" s="141">
        <f>อุดรธานี!AX94</f>
        <v>230100.97</v>
      </c>
      <c r="M275" s="141">
        <f>อุดรธานี!AY94</f>
        <v>326658.52</v>
      </c>
      <c r="N275" s="137"/>
      <c r="O275" s="137"/>
      <c r="P275" s="137"/>
      <c r="Q275" s="129">
        <f t="shared" si="27"/>
        <v>-96557.550000000017</v>
      </c>
      <c r="R275" s="130">
        <f t="shared" si="28"/>
        <v>51.167660662663998</v>
      </c>
    </row>
    <row r="276" spans="1:18" x14ac:dyDescent="0.35">
      <c r="A276" s="136">
        <v>11</v>
      </c>
      <c r="B276" s="137" t="s">
        <v>64</v>
      </c>
      <c r="C276" s="137" t="s">
        <v>315</v>
      </c>
      <c r="D276" s="137" t="s">
        <v>120</v>
      </c>
      <c r="E276" s="137" t="s">
        <v>46</v>
      </c>
      <c r="F276" s="137" t="s">
        <v>180</v>
      </c>
      <c r="G276" s="137" t="s">
        <v>901</v>
      </c>
      <c r="H276" s="138">
        <v>6523</v>
      </c>
      <c r="I276" s="136">
        <v>5</v>
      </c>
      <c r="J276" s="139">
        <f>อุดรธานี!F95</f>
        <v>184548.04</v>
      </c>
      <c r="K276" s="140">
        <f>อุดรธานี!AW95</f>
        <v>21381.450000000012</v>
      </c>
      <c r="L276" s="141">
        <f>อุดรธานี!AX95</f>
        <v>206153.46000000002</v>
      </c>
      <c r="M276" s="141">
        <f>อุดรธานี!AY95</f>
        <v>364948.26999999996</v>
      </c>
      <c r="N276" s="137"/>
      <c r="O276" s="137"/>
      <c r="P276" s="137"/>
      <c r="Q276" s="129">
        <f t="shared" si="27"/>
        <v>-158794.80999999994</v>
      </c>
      <c r="R276" s="130">
        <f t="shared" si="28"/>
        <v>31.604087076498548</v>
      </c>
    </row>
    <row r="277" spans="1:18" x14ac:dyDescent="0.35">
      <c r="A277" s="136">
        <v>12</v>
      </c>
      <c r="B277" s="137" t="s">
        <v>64</v>
      </c>
      <c r="C277" s="137" t="s">
        <v>315</v>
      </c>
      <c r="D277" s="137" t="s">
        <v>120</v>
      </c>
      <c r="E277" s="137" t="s">
        <v>46</v>
      </c>
      <c r="F277" s="137" t="s">
        <v>180</v>
      </c>
      <c r="G277" s="137" t="s">
        <v>902</v>
      </c>
      <c r="H277" s="138">
        <v>4131</v>
      </c>
      <c r="I277" s="136">
        <v>3</v>
      </c>
      <c r="J277" s="139">
        <f>อุดรธานี!F96</f>
        <v>134340.85999999999</v>
      </c>
      <c r="K277" s="140">
        <f>อุดรธานี!AW96</f>
        <v>58419.099999999977</v>
      </c>
      <c r="L277" s="141">
        <f>อุดรธานี!AX96</f>
        <v>284510.37</v>
      </c>
      <c r="M277" s="141">
        <f>อุดรธานี!AY96</f>
        <v>335037.28999999998</v>
      </c>
      <c r="N277" s="137"/>
      <c r="O277" s="137"/>
      <c r="P277" s="137"/>
      <c r="Q277" s="129">
        <f t="shared" si="27"/>
        <v>-50526.919999999984</v>
      </c>
      <c r="R277" s="130">
        <f t="shared" si="28"/>
        <v>68.87203340595498</v>
      </c>
    </row>
    <row r="278" spans="1:18" x14ac:dyDescent="0.35">
      <c r="A278" s="136">
        <v>13</v>
      </c>
      <c r="B278" s="137" t="s">
        <v>64</v>
      </c>
      <c r="C278" s="137" t="s">
        <v>315</v>
      </c>
      <c r="D278" s="137" t="s">
        <v>120</v>
      </c>
      <c r="E278" s="137" t="s">
        <v>46</v>
      </c>
      <c r="F278" s="137" t="s">
        <v>180</v>
      </c>
      <c r="G278" s="137" t="s">
        <v>903</v>
      </c>
      <c r="H278" s="138">
        <v>5378</v>
      </c>
      <c r="I278" s="136">
        <v>4</v>
      </c>
      <c r="J278" s="139">
        <f>อุดรธานี!F97</f>
        <v>317250.53999999998</v>
      </c>
      <c r="K278" s="140">
        <f>อุดรธานี!AW97</f>
        <v>-104218.65999999997</v>
      </c>
      <c r="L278" s="141">
        <f>อุดรธานี!AX97</f>
        <v>209004.91</v>
      </c>
      <c r="M278" s="141">
        <f>อุดรธานี!AY97</f>
        <v>273516.26</v>
      </c>
      <c r="N278" s="137"/>
      <c r="O278" s="137"/>
      <c r="P278" s="137"/>
      <c r="Q278" s="129">
        <f t="shared" si="27"/>
        <v>-64511.350000000006</v>
      </c>
      <c r="R278" s="130">
        <f t="shared" si="28"/>
        <v>38.862943473410191</v>
      </c>
    </row>
    <row r="279" spans="1:18" x14ac:dyDescent="0.35">
      <c r="A279" s="136">
        <v>14</v>
      </c>
      <c r="B279" s="137" t="s">
        <v>64</v>
      </c>
      <c r="C279" s="137" t="s">
        <v>315</v>
      </c>
      <c r="D279" s="137" t="s">
        <v>120</v>
      </c>
      <c r="E279" s="137" t="s">
        <v>46</v>
      </c>
      <c r="F279" s="137" t="s">
        <v>180</v>
      </c>
      <c r="G279" s="137" t="s">
        <v>904</v>
      </c>
      <c r="H279" s="138">
        <v>4212</v>
      </c>
      <c r="I279" s="136">
        <v>3</v>
      </c>
      <c r="J279" s="139">
        <f>อุดรธานี!F98</f>
        <v>368741.56</v>
      </c>
      <c r="K279" s="140">
        <f>อุดรธานี!AW98</f>
        <v>537882.07999999996</v>
      </c>
      <c r="L279" s="141">
        <f>อุดรธานี!AX98</f>
        <v>336742.52</v>
      </c>
      <c r="M279" s="141">
        <f>อุดรธานี!AY98</f>
        <v>299261.71000000002</v>
      </c>
      <c r="N279" s="137"/>
      <c r="O279" s="137"/>
      <c r="P279" s="137"/>
      <c r="Q279" s="129">
        <f t="shared" si="27"/>
        <v>37480.81</v>
      </c>
      <c r="R279" s="130">
        <f t="shared" si="28"/>
        <v>79.948366571699907</v>
      </c>
    </row>
    <row r="280" spans="1:18" x14ac:dyDescent="0.35">
      <c r="A280" s="136">
        <v>15</v>
      </c>
      <c r="B280" s="137" t="s">
        <v>64</v>
      </c>
      <c r="C280" s="137" t="s">
        <v>315</v>
      </c>
      <c r="D280" s="137" t="s">
        <v>120</v>
      </c>
      <c r="E280" s="137" t="s">
        <v>46</v>
      </c>
      <c r="F280" s="137" t="s">
        <v>180</v>
      </c>
      <c r="G280" s="137" t="s">
        <v>905</v>
      </c>
      <c r="H280" s="138">
        <v>3326</v>
      </c>
      <c r="I280" s="136">
        <v>3</v>
      </c>
      <c r="J280" s="139">
        <f>อุดรธานี!F99</f>
        <v>107817.05</v>
      </c>
      <c r="K280" s="140">
        <f>อุดรธานี!AW99</f>
        <v>60563.94</v>
      </c>
      <c r="L280" s="141">
        <f>อุดรธานี!AX99</f>
        <v>100469.98000000001</v>
      </c>
      <c r="M280" s="141">
        <f>อุดรธานี!AY99</f>
        <v>194522.46000000002</v>
      </c>
      <c r="N280" s="137"/>
      <c r="O280" s="137"/>
      <c r="P280" s="137"/>
      <c r="Q280" s="129">
        <f t="shared" si="27"/>
        <v>-94052.48000000001</v>
      </c>
      <c r="R280" s="130">
        <f t="shared" si="28"/>
        <v>30.207450390859893</v>
      </c>
    </row>
    <row r="281" spans="1:18" s="148" customFormat="1" x14ac:dyDescent="0.35">
      <c r="A281" s="142">
        <v>6</v>
      </c>
      <c r="B281" s="143" t="s">
        <v>64</v>
      </c>
      <c r="C281" s="143"/>
      <c r="D281" s="143"/>
      <c r="E281" s="143" t="s">
        <v>77</v>
      </c>
      <c r="F281" s="143"/>
      <c r="G281" s="143" t="s">
        <v>317</v>
      </c>
      <c r="H281" s="149">
        <f>SUM(H266:H280)</f>
        <v>76266</v>
      </c>
      <c r="I281" s="142"/>
      <c r="J281" s="145">
        <f>SUM(J266:J280)</f>
        <v>6279816.0099999998</v>
      </c>
      <c r="K281" s="145">
        <f t="shared" ref="K281:M281" si="30">SUM(K266:K280)</f>
        <v>5540677.7599999998</v>
      </c>
      <c r="L281" s="145">
        <f t="shared" si="30"/>
        <v>3259371.49</v>
      </c>
      <c r="M281" s="145">
        <f t="shared" si="30"/>
        <v>4534436.34</v>
      </c>
      <c r="N281" s="143">
        <v>14</v>
      </c>
      <c r="O281" s="143">
        <v>14</v>
      </c>
      <c r="P281" s="143">
        <f>N281-O281</f>
        <v>0</v>
      </c>
      <c r="Q281" s="146">
        <f t="shared" si="27"/>
        <v>-1275064.8499999996</v>
      </c>
      <c r="R281" s="147">
        <f>L281/H281</f>
        <v>42.736887866152678</v>
      </c>
    </row>
    <row r="282" spans="1:18" x14ac:dyDescent="0.35">
      <c r="A282" s="136">
        <v>1</v>
      </c>
      <c r="B282" s="137" t="s">
        <v>64</v>
      </c>
      <c r="C282" s="137" t="s">
        <v>318</v>
      </c>
      <c r="D282" s="137" t="s">
        <v>126</v>
      </c>
      <c r="E282" s="137" t="s">
        <v>47</v>
      </c>
      <c r="F282" s="137" t="s">
        <v>210</v>
      </c>
      <c r="G282" s="137" t="s">
        <v>319</v>
      </c>
      <c r="H282" s="138"/>
      <c r="I282" s="136"/>
      <c r="J282" s="139"/>
      <c r="K282" s="140"/>
      <c r="L282" s="141"/>
      <c r="M282" s="141"/>
      <c r="N282" s="137"/>
      <c r="O282" s="137"/>
      <c r="P282" s="137"/>
    </row>
    <row r="283" spans="1:18" x14ac:dyDescent="0.35">
      <c r="A283" s="136">
        <v>2</v>
      </c>
      <c r="B283" s="137" t="s">
        <v>64</v>
      </c>
      <c r="C283" s="137" t="s">
        <v>318</v>
      </c>
      <c r="D283" s="137" t="s">
        <v>126</v>
      </c>
      <c r="E283" s="137" t="s">
        <v>47</v>
      </c>
      <c r="F283" s="137" t="s">
        <v>180</v>
      </c>
      <c r="G283" s="137" t="s">
        <v>906</v>
      </c>
      <c r="H283" s="138">
        <v>2523</v>
      </c>
      <c r="I283" s="136">
        <v>2</v>
      </c>
      <c r="J283" s="139">
        <f>อุดรธานี!F100</f>
        <v>375060.94</v>
      </c>
      <c r="K283" s="140">
        <f>อุดรธานี!AW100</f>
        <v>493278.99</v>
      </c>
      <c r="L283" s="141">
        <f>อุดรธานี!AX100</f>
        <v>97570.459999999992</v>
      </c>
      <c r="M283" s="141">
        <f>อุดรธานี!AY100</f>
        <v>173672.83000000002</v>
      </c>
      <c r="N283" s="137"/>
      <c r="O283" s="137"/>
      <c r="P283" s="137"/>
      <c r="Q283" s="129">
        <f t="shared" si="27"/>
        <v>-76102.370000000024</v>
      </c>
      <c r="R283" s="130">
        <f t="shared" si="28"/>
        <v>38.672397938961552</v>
      </c>
    </row>
    <row r="284" spans="1:18" x14ac:dyDescent="0.35">
      <c r="A284" s="136">
        <v>3</v>
      </c>
      <c r="B284" s="137" t="s">
        <v>64</v>
      </c>
      <c r="C284" s="137" t="s">
        <v>318</v>
      </c>
      <c r="D284" s="137" t="s">
        <v>126</v>
      </c>
      <c r="E284" s="137" t="s">
        <v>47</v>
      </c>
      <c r="F284" s="137" t="s">
        <v>180</v>
      </c>
      <c r="G284" s="137" t="s">
        <v>907</v>
      </c>
      <c r="H284" s="138">
        <v>5391</v>
      </c>
      <c r="I284" s="136">
        <v>4</v>
      </c>
      <c r="J284" s="139">
        <f>อุดรธานี!F101</f>
        <v>190436.83</v>
      </c>
      <c r="K284" s="140">
        <f>อุดรธานี!AW101</f>
        <v>291684.53000000003</v>
      </c>
      <c r="L284" s="141">
        <f>อุดรธานี!AX101</f>
        <v>227050.75</v>
      </c>
      <c r="M284" s="141">
        <f>อุดรธานี!AY101</f>
        <v>296768.03999999998</v>
      </c>
      <c r="N284" s="137"/>
      <c r="O284" s="137"/>
      <c r="P284" s="137"/>
      <c r="Q284" s="129">
        <f t="shared" si="27"/>
        <v>-69717.289999999979</v>
      </c>
      <c r="R284" s="130">
        <f t="shared" si="28"/>
        <v>42.116629567798185</v>
      </c>
    </row>
    <row r="285" spans="1:18" x14ac:dyDescent="0.35">
      <c r="A285" s="136">
        <v>4</v>
      </c>
      <c r="B285" s="137" t="s">
        <v>64</v>
      </c>
      <c r="C285" s="137" t="s">
        <v>318</v>
      </c>
      <c r="D285" s="137" t="s">
        <v>126</v>
      </c>
      <c r="E285" s="137" t="s">
        <v>47</v>
      </c>
      <c r="F285" s="137" t="s">
        <v>180</v>
      </c>
      <c r="G285" s="137" t="s">
        <v>908</v>
      </c>
      <c r="H285" s="138">
        <v>2709</v>
      </c>
      <c r="I285" s="136">
        <v>2</v>
      </c>
      <c r="J285" s="139">
        <f>อุดรธานี!F102</f>
        <v>159061.57999999999</v>
      </c>
      <c r="K285" s="140">
        <f>อุดรธานี!AW102</f>
        <v>195801.89</v>
      </c>
      <c r="L285" s="141">
        <f>อุดรธานี!AX102</f>
        <v>225411.36</v>
      </c>
      <c r="M285" s="141">
        <f>อุดรธานี!AY102</f>
        <v>170855.09999999998</v>
      </c>
      <c r="N285" s="137"/>
      <c r="O285" s="137"/>
      <c r="P285" s="137"/>
      <c r="Q285" s="129">
        <f t="shared" si="27"/>
        <v>54556.260000000009</v>
      </c>
      <c r="R285" s="130">
        <f t="shared" si="28"/>
        <v>83.208327796234769</v>
      </c>
    </row>
    <row r="286" spans="1:18" x14ac:dyDescent="0.35">
      <c r="A286" s="136">
        <v>5</v>
      </c>
      <c r="B286" s="137" t="s">
        <v>64</v>
      </c>
      <c r="C286" s="137" t="s">
        <v>318</v>
      </c>
      <c r="D286" s="137" t="s">
        <v>126</v>
      </c>
      <c r="E286" s="137" t="s">
        <v>47</v>
      </c>
      <c r="F286" s="137" t="s">
        <v>180</v>
      </c>
      <c r="G286" s="137" t="s">
        <v>909</v>
      </c>
      <c r="H286" s="138">
        <v>3276</v>
      </c>
      <c r="I286" s="136">
        <v>3</v>
      </c>
      <c r="J286" s="139">
        <f>อุดรธานี!F103</f>
        <v>176387.8</v>
      </c>
      <c r="K286" s="140">
        <f>อุดรธานี!AW103</f>
        <v>204766.15999999997</v>
      </c>
      <c r="L286" s="141">
        <f>อุดรธานี!AX103</f>
        <v>190648.01</v>
      </c>
      <c r="M286" s="141">
        <f>อุดรธานี!AY103</f>
        <v>234483.91999999998</v>
      </c>
      <c r="N286" s="137"/>
      <c r="O286" s="137"/>
      <c r="P286" s="137"/>
      <c r="Q286" s="129">
        <f t="shared" si="27"/>
        <v>-43835.909999999974</v>
      </c>
      <c r="R286" s="130">
        <f t="shared" si="28"/>
        <v>58.195363247863249</v>
      </c>
    </row>
    <row r="287" spans="1:18" x14ac:dyDescent="0.35">
      <c r="A287" s="136">
        <v>6</v>
      </c>
      <c r="B287" s="137" t="s">
        <v>64</v>
      </c>
      <c r="C287" s="137" t="s">
        <v>318</v>
      </c>
      <c r="D287" s="137" t="s">
        <v>126</v>
      </c>
      <c r="E287" s="137" t="s">
        <v>47</v>
      </c>
      <c r="F287" s="137" t="s">
        <v>180</v>
      </c>
      <c r="G287" s="137" t="s">
        <v>910</v>
      </c>
      <c r="H287" s="138">
        <v>1694</v>
      </c>
      <c r="I287" s="136">
        <v>2</v>
      </c>
      <c r="J287" s="139">
        <f>อุดรธานี!F104</f>
        <v>209209.75</v>
      </c>
      <c r="K287" s="140">
        <f>อุดรธานี!AW104</f>
        <v>206989.53</v>
      </c>
      <c r="L287" s="141">
        <f>อุดรธานี!AX104</f>
        <v>155262.71000000002</v>
      </c>
      <c r="M287" s="141">
        <f>อุดรธานี!AY104</f>
        <v>186893.82</v>
      </c>
      <c r="N287" s="137"/>
      <c r="O287" s="137"/>
      <c r="P287" s="137"/>
      <c r="Q287" s="129">
        <f t="shared" si="27"/>
        <v>-31631.109999999986</v>
      </c>
      <c r="R287" s="130">
        <f t="shared" si="28"/>
        <v>91.654492325855969</v>
      </c>
    </row>
    <row r="288" spans="1:18" x14ac:dyDescent="0.35">
      <c r="A288" s="136">
        <v>7</v>
      </c>
      <c r="B288" s="137" t="s">
        <v>64</v>
      </c>
      <c r="C288" s="137" t="s">
        <v>318</v>
      </c>
      <c r="D288" s="137" t="s">
        <v>126</v>
      </c>
      <c r="E288" s="137" t="s">
        <v>47</v>
      </c>
      <c r="F288" s="137" t="s">
        <v>180</v>
      </c>
      <c r="G288" s="137" t="s">
        <v>911</v>
      </c>
      <c r="H288" s="138">
        <v>2072</v>
      </c>
      <c r="I288" s="136">
        <v>2</v>
      </c>
      <c r="J288" s="139">
        <f>อุดรธานี!F105</f>
        <v>148935.24</v>
      </c>
      <c r="K288" s="140">
        <f>อุดรธานี!AW105</f>
        <v>162244.84</v>
      </c>
      <c r="L288" s="141">
        <f>อุดรธานี!AX105</f>
        <v>110821.72</v>
      </c>
      <c r="M288" s="141">
        <f>อุดรธานี!AY105</f>
        <v>186038.37</v>
      </c>
      <c r="N288" s="137"/>
      <c r="O288" s="137"/>
      <c r="P288" s="137"/>
      <c r="Q288" s="129">
        <f t="shared" si="27"/>
        <v>-75216.649999999994</v>
      </c>
      <c r="R288" s="130">
        <f t="shared" si="28"/>
        <v>53.485386100386101</v>
      </c>
    </row>
    <row r="289" spans="1:18" s="148" customFormat="1" x14ac:dyDescent="0.35">
      <c r="A289" s="142">
        <v>7</v>
      </c>
      <c r="B289" s="143" t="s">
        <v>64</v>
      </c>
      <c r="C289" s="143"/>
      <c r="D289" s="143"/>
      <c r="E289" s="143" t="s">
        <v>77</v>
      </c>
      <c r="F289" s="143"/>
      <c r="G289" s="143" t="s">
        <v>320</v>
      </c>
      <c r="H289" s="149">
        <f>SUM(H282:H288)</f>
        <v>17665</v>
      </c>
      <c r="I289" s="142"/>
      <c r="J289" s="145">
        <f>SUM(J282:J288)</f>
        <v>1259092.1399999999</v>
      </c>
      <c r="K289" s="145">
        <f t="shared" ref="K289:M289" si="31">SUM(K282:K288)</f>
        <v>1554765.9400000002</v>
      </c>
      <c r="L289" s="145">
        <f t="shared" si="31"/>
        <v>1006765.01</v>
      </c>
      <c r="M289" s="145">
        <f t="shared" si="31"/>
        <v>1248712.08</v>
      </c>
      <c r="N289" s="143">
        <v>6</v>
      </c>
      <c r="O289" s="143">
        <v>6</v>
      </c>
      <c r="P289" s="143">
        <f>N289-O289</f>
        <v>0</v>
      </c>
      <c r="Q289" s="146">
        <f t="shared" si="27"/>
        <v>-241947.07000000007</v>
      </c>
      <c r="R289" s="147">
        <f>L289/H289</f>
        <v>56.992075290121711</v>
      </c>
    </row>
    <row r="290" spans="1:18" x14ac:dyDescent="0.35">
      <c r="A290" s="136">
        <v>1</v>
      </c>
      <c r="B290" s="137" t="s">
        <v>64</v>
      </c>
      <c r="C290" s="137" t="s">
        <v>37</v>
      </c>
      <c r="D290" s="137" t="s">
        <v>131</v>
      </c>
      <c r="E290" s="137" t="s">
        <v>38</v>
      </c>
      <c r="F290" s="137" t="s">
        <v>210</v>
      </c>
      <c r="G290" s="137" t="s">
        <v>321</v>
      </c>
      <c r="H290" s="138"/>
      <c r="I290" s="136"/>
      <c r="J290" s="139"/>
      <c r="K290" s="140"/>
      <c r="L290" s="141"/>
      <c r="M290" s="141"/>
      <c r="N290" s="137"/>
      <c r="O290" s="137"/>
      <c r="P290" s="137"/>
    </row>
    <row r="291" spans="1:18" x14ac:dyDescent="0.35">
      <c r="A291" s="136">
        <v>2</v>
      </c>
      <c r="B291" s="137" t="s">
        <v>64</v>
      </c>
      <c r="C291" s="137" t="s">
        <v>37</v>
      </c>
      <c r="D291" s="137" t="s">
        <v>131</v>
      </c>
      <c r="E291" s="137" t="s">
        <v>38</v>
      </c>
      <c r="F291" s="137" t="s">
        <v>180</v>
      </c>
      <c r="G291" s="137" t="s">
        <v>912</v>
      </c>
      <c r="H291" s="138">
        <v>2599</v>
      </c>
      <c r="I291" s="136">
        <v>2</v>
      </c>
      <c r="J291" s="139">
        <f>อุดรธานี!F106</f>
        <v>478656.78</v>
      </c>
      <c r="K291" s="140">
        <f>อุดรธานี!AW106</f>
        <v>463076.16000000003</v>
      </c>
      <c r="L291" s="141">
        <f>อุดรธานี!AX106</f>
        <v>122607.67999999999</v>
      </c>
      <c r="M291" s="141">
        <f>อุดรธานี!AY106</f>
        <v>190723.5</v>
      </c>
      <c r="N291" s="137"/>
      <c r="O291" s="137"/>
      <c r="P291" s="137"/>
      <c r="Q291" s="129">
        <f t="shared" si="27"/>
        <v>-68115.820000000007</v>
      </c>
      <c r="R291" s="130">
        <f t="shared" si="28"/>
        <v>47.174944209311271</v>
      </c>
    </row>
    <row r="292" spans="1:18" x14ac:dyDescent="0.35">
      <c r="A292" s="136">
        <v>3</v>
      </c>
      <c r="B292" s="137" t="s">
        <v>64</v>
      </c>
      <c r="C292" s="137" t="s">
        <v>37</v>
      </c>
      <c r="D292" s="137" t="s">
        <v>131</v>
      </c>
      <c r="E292" s="137" t="s">
        <v>38</v>
      </c>
      <c r="F292" s="137" t="s">
        <v>180</v>
      </c>
      <c r="G292" s="137" t="s">
        <v>913</v>
      </c>
      <c r="H292" s="138">
        <v>7351</v>
      </c>
      <c r="I292" s="136">
        <v>5</v>
      </c>
      <c r="J292" s="139">
        <f>อุดรธานี!F107</f>
        <v>550286.76</v>
      </c>
      <c r="K292" s="140">
        <f>อุดรธานี!AW107</f>
        <v>613300.03</v>
      </c>
      <c r="L292" s="141">
        <f>อุดรธานี!AX107</f>
        <v>340753.04000000004</v>
      </c>
      <c r="M292" s="141">
        <f>อุดรธานี!AY107</f>
        <v>425105.27</v>
      </c>
      <c r="N292" s="137"/>
      <c r="O292" s="137"/>
      <c r="P292" s="137"/>
      <c r="Q292" s="129">
        <f t="shared" si="27"/>
        <v>-84352.229999999981</v>
      </c>
      <c r="R292" s="130">
        <f t="shared" si="28"/>
        <v>46.354651067881925</v>
      </c>
    </row>
    <row r="293" spans="1:18" x14ac:dyDescent="0.35">
      <c r="A293" s="136">
        <v>4</v>
      </c>
      <c r="B293" s="137" t="s">
        <v>64</v>
      </c>
      <c r="C293" s="137" t="s">
        <v>37</v>
      </c>
      <c r="D293" s="137" t="s">
        <v>131</v>
      </c>
      <c r="E293" s="137" t="s">
        <v>38</v>
      </c>
      <c r="F293" s="137" t="s">
        <v>180</v>
      </c>
      <c r="G293" s="137" t="s">
        <v>914</v>
      </c>
      <c r="H293" s="138">
        <v>6204</v>
      </c>
      <c r="I293" s="136">
        <v>5</v>
      </c>
      <c r="J293" s="139">
        <f>อุดรธานี!F108</f>
        <v>435816.51</v>
      </c>
      <c r="K293" s="140">
        <f>อุดรธานี!AW108</f>
        <v>467957.02</v>
      </c>
      <c r="L293" s="141">
        <f>อุดรธานี!AX108</f>
        <v>237890</v>
      </c>
      <c r="M293" s="141">
        <f>อุดรธานี!AY108</f>
        <v>366858.74</v>
      </c>
      <c r="N293" s="137"/>
      <c r="O293" s="137"/>
      <c r="P293" s="137"/>
      <c r="Q293" s="129">
        <f t="shared" si="27"/>
        <v>-128968.73999999999</v>
      </c>
      <c r="R293" s="130">
        <f t="shared" si="28"/>
        <v>38.34461637653127</v>
      </c>
    </row>
    <row r="294" spans="1:18" x14ac:dyDescent="0.35">
      <c r="A294" s="136">
        <v>5</v>
      </c>
      <c r="B294" s="137" t="s">
        <v>64</v>
      </c>
      <c r="C294" s="137" t="s">
        <v>37</v>
      </c>
      <c r="D294" s="137" t="s">
        <v>131</v>
      </c>
      <c r="E294" s="137" t="s">
        <v>38</v>
      </c>
      <c r="F294" s="137" t="s">
        <v>180</v>
      </c>
      <c r="G294" s="137" t="s">
        <v>915</v>
      </c>
      <c r="H294" s="138">
        <v>5587</v>
      </c>
      <c r="I294" s="136">
        <v>4</v>
      </c>
      <c r="J294" s="139">
        <f>อุดรธานี!F109</f>
        <v>892417.84</v>
      </c>
      <c r="K294" s="140">
        <f>อุดรธานี!AW109</f>
        <v>585497.40999999992</v>
      </c>
      <c r="L294" s="141">
        <f>อุดรธานี!AX109</f>
        <v>164184.95000000001</v>
      </c>
      <c r="M294" s="141">
        <f>อุดรธานี!AY109</f>
        <v>278033.96000000002</v>
      </c>
      <c r="N294" s="137"/>
      <c r="O294" s="137"/>
      <c r="P294" s="137"/>
      <c r="Q294" s="129">
        <f t="shared" si="27"/>
        <v>-113849.01000000001</v>
      </c>
      <c r="R294" s="130">
        <f t="shared" si="28"/>
        <v>29.386960801861466</v>
      </c>
    </row>
    <row r="295" spans="1:18" s="148" customFormat="1" x14ac:dyDescent="0.35">
      <c r="A295" s="142">
        <v>8</v>
      </c>
      <c r="B295" s="143" t="s">
        <v>64</v>
      </c>
      <c r="C295" s="143"/>
      <c r="D295" s="143"/>
      <c r="E295" s="143" t="s">
        <v>77</v>
      </c>
      <c r="F295" s="143"/>
      <c r="G295" s="143" t="s">
        <v>322</v>
      </c>
      <c r="H295" s="149">
        <f>SUM(H290:H294)</f>
        <v>21741</v>
      </c>
      <c r="I295" s="142"/>
      <c r="J295" s="145">
        <f>SUM(J290:J294)</f>
        <v>2357177.89</v>
      </c>
      <c r="K295" s="145">
        <f t="shared" ref="K295:M295" si="32">SUM(K290:K294)</f>
        <v>2129830.62</v>
      </c>
      <c r="L295" s="145">
        <f t="shared" si="32"/>
        <v>865435.66999999993</v>
      </c>
      <c r="M295" s="145">
        <f t="shared" si="32"/>
        <v>1260721.47</v>
      </c>
      <c r="N295" s="143">
        <v>4</v>
      </c>
      <c r="O295" s="143">
        <v>4</v>
      </c>
      <c r="P295" s="143">
        <f>N295-O295</f>
        <v>0</v>
      </c>
      <c r="Q295" s="146">
        <f t="shared" si="27"/>
        <v>-395285.80000000005</v>
      </c>
      <c r="R295" s="147">
        <f>L295/H295</f>
        <v>39.806617450899218</v>
      </c>
    </row>
    <row r="296" spans="1:18" x14ac:dyDescent="0.35">
      <c r="A296" s="136">
        <v>1</v>
      </c>
      <c r="B296" s="137" t="s">
        <v>64</v>
      </c>
      <c r="C296" s="137" t="s">
        <v>323</v>
      </c>
      <c r="D296" s="137" t="s">
        <v>135</v>
      </c>
      <c r="E296" s="137" t="s">
        <v>48</v>
      </c>
      <c r="F296" s="137" t="s">
        <v>210</v>
      </c>
      <c r="G296" s="137" t="s">
        <v>324</v>
      </c>
      <c r="H296" s="138"/>
      <c r="I296" s="136"/>
      <c r="J296" s="139"/>
      <c r="K296" s="140"/>
      <c r="L296" s="141"/>
      <c r="M296" s="141"/>
      <c r="N296" s="137"/>
      <c r="O296" s="137"/>
      <c r="P296" s="137"/>
    </row>
    <row r="297" spans="1:18" x14ac:dyDescent="0.35">
      <c r="A297" s="136">
        <v>2</v>
      </c>
      <c r="B297" s="137" t="s">
        <v>64</v>
      </c>
      <c r="C297" s="137" t="s">
        <v>323</v>
      </c>
      <c r="D297" s="137" t="s">
        <v>135</v>
      </c>
      <c r="E297" s="137" t="s">
        <v>48</v>
      </c>
      <c r="F297" s="137" t="s">
        <v>180</v>
      </c>
      <c r="G297" s="137" t="s">
        <v>916</v>
      </c>
      <c r="H297" s="138">
        <v>3439</v>
      </c>
      <c r="I297" s="136">
        <v>3</v>
      </c>
      <c r="J297" s="139">
        <f>อุดรธานี!F110</f>
        <v>596520.26</v>
      </c>
      <c r="K297" s="140">
        <f>อุดรธานี!AW110</f>
        <v>978418.07000000007</v>
      </c>
      <c r="L297" s="141">
        <f>อุดรธานี!AX110</f>
        <v>174761.59999999998</v>
      </c>
      <c r="M297" s="141">
        <f>อุดรธานี!AY110</f>
        <v>242622.81999999998</v>
      </c>
      <c r="N297" s="137"/>
      <c r="O297" s="137"/>
      <c r="P297" s="137"/>
      <c r="Q297" s="129">
        <f t="shared" si="27"/>
        <v>-67861.22</v>
      </c>
      <c r="R297" s="130">
        <f t="shared" si="28"/>
        <v>50.817563245129392</v>
      </c>
    </row>
    <row r="298" spans="1:18" x14ac:dyDescent="0.35">
      <c r="A298" s="136">
        <v>3</v>
      </c>
      <c r="B298" s="137" t="s">
        <v>64</v>
      </c>
      <c r="C298" s="137" t="s">
        <v>323</v>
      </c>
      <c r="D298" s="137" t="s">
        <v>135</v>
      </c>
      <c r="E298" s="137" t="s">
        <v>48</v>
      </c>
      <c r="F298" s="137" t="s">
        <v>180</v>
      </c>
      <c r="G298" s="137" t="s">
        <v>917</v>
      </c>
      <c r="H298" s="138">
        <v>3012</v>
      </c>
      <c r="I298" s="136">
        <v>3</v>
      </c>
      <c r="J298" s="139">
        <f>อุดรธานี!F111</f>
        <v>120273.72</v>
      </c>
      <c r="K298" s="140">
        <f>อุดรธานี!AW111</f>
        <v>148634.81</v>
      </c>
      <c r="L298" s="141">
        <f>อุดรธานี!AX111</f>
        <v>197495.39</v>
      </c>
      <c r="M298" s="141">
        <f>อุดรธานี!AY111</f>
        <v>185904.99000000002</v>
      </c>
      <c r="N298" s="137"/>
      <c r="O298" s="137"/>
      <c r="P298" s="137"/>
      <c r="Q298" s="129">
        <f t="shared" si="27"/>
        <v>11590.399999999994</v>
      </c>
      <c r="R298" s="130">
        <f t="shared" si="28"/>
        <v>65.569518592297484</v>
      </c>
    </row>
    <row r="299" spans="1:18" x14ac:dyDescent="0.35">
      <c r="A299" s="136">
        <v>4</v>
      </c>
      <c r="B299" s="137" t="s">
        <v>64</v>
      </c>
      <c r="C299" s="137" t="s">
        <v>323</v>
      </c>
      <c r="D299" s="137" t="s">
        <v>135</v>
      </c>
      <c r="E299" s="137" t="s">
        <v>48</v>
      </c>
      <c r="F299" s="137" t="s">
        <v>180</v>
      </c>
      <c r="G299" s="137" t="s">
        <v>918</v>
      </c>
      <c r="H299" s="138">
        <v>1981</v>
      </c>
      <c r="I299" s="136">
        <v>2</v>
      </c>
      <c r="J299" s="139">
        <f>อุดรธานี!F112</f>
        <v>317460.96000000002</v>
      </c>
      <c r="K299" s="140">
        <f>อุดรธานี!AW112</f>
        <v>470042.50000000006</v>
      </c>
      <c r="L299" s="141">
        <f>อุดรธานี!AX112</f>
        <v>171164.95</v>
      </c>
      <c r="M299" s="141">
        <f>อุดรธานี!AY112</f>
        <v>210115.28999999998</v>
      </c>
      <c r="N299" s="137"/>
      <c r="O299" s="137"/>
      <c r="P299" s="137"/>
      <c r="Q299" s="129">
        <f t="shared" si="27"/>
        <v>-38950.339999999967</v>
      </c>
      <c r="R299" s="130">
        <f t="shared" si="28"/>
        <v>86.403306410903596</v>
      </c>
    </row>
    <row r="300" spans="1:18" x14ac:dyDescent="0.35">
      <c r="A300" s="136">
        <v>5</v>
      </c>
      <c r="B300" s="137" t="s">
        <v>64</v>
      </c>
      <c r="C300" s="137" t="s">
        <v>323</v>
      </c>
      <c r="D300" s="137" t="s">
        <v>135</v>
      </c>
      <c r="E300" s="137" t="s">
        <v>48</v>
      </c>
      <c r="F300" s="137" t="s">
        <v>180</v>
      </c>
      <c r="G300" s="137" t="s">
        <v>919</v>
      </c>
      <c r="H300" s="138">
        <v>1907</v>
      </c>
      <c r="I300" s="136">
        <v>2</v>
      </c>
      <c r="J300" s="139">
        <f>อุดรธานี!F113</f>
        <v>316810.32</v>
      </c>
      <c r="K300" s="140">
        <f>อุดรธานี!AW113</f>
        <v>592920.55999999994</v>
      </c>
      <c r="L300" s="141">
        <f>อุดรธานี!AX113</f>
        <v>27601.760000000002</v>
      </c>
      <c r="M300" s="141">
        <f>อุดรธานี!AY113</f>
        <v>107485.51000000001</v>
      </c>
      <c r="N300" s="137"/>
      <c r="O300" s="137"/>
      <c r="P300" s="137"/>
      <c r="Q300" s="129">
        <f t="shared" si="27"/>
        <v>-79883.75</v>
      </c>
      <c r="R300" s="130">
        <f t="shared" si="28"/>
        <v>14.473917147351862</v>
      </c>
    </row>
    <row r="301" spans="1:18" x14ac:dyDescent="0.35">
      <c r="A301" s="136">
        <v>6</v>
      </c>
      <c r="B301" s="137" t="s">
        <v>64</v>
      </c>
      <c r="C301" s="137" t="s">
        <v>323</v>
      </c>
      <c r="D301" s="137" t="s">
        <v>135</v>
      </c>
      <c r="E301" s="137" t="s">
        <v>48</v>
      </c>
      <c r="F301" s="137" t="s">
        <v>180</v>
      </c>
      <c r="G301" s="137" t="s">
        <v>920</v>
      </c>
      <c r="H301" s="138">
        <v>3127</v>
      </c>
      <c r="I301" s="136">
        <v>3</v>
      </c>
      <c r="J301" s="139">
        <f>อุดรธานี!F114</f>
        <v>188565.12</v>
      </c>
      <c r="K301" s="140">
        <f>อุดรธานี!AW114</f>
        <v>362335.16</v>
      </c>
      <c r="L301" s="141">
        <f>อุดรธานี!AX114</f>
        <v>148568.42000000001</v>
      </c>
      <c r="M301" s="141">
        <f>อุดรธานี!AY114</f>
        <v>233806.84</v>
      </c>
      <c r="N301" s="137"/>
      <c r="O301" s="137"/>
      <c r="P301" s="137"/>
      <c r="Q301" s="129">
        <f t="shared" si="27"/>
        <v>-85238.419999999984</v>
      </c>
      <c r="R301" s="130">
        <f t="shared" si="28"/>
        <v>47.511487048289098</v>
      </c>
    </row>
    <row r="302" spans="1:18" x14ac:dyDescent="0.35">
      <c r="A302" s="136">
        <v>7</v>
      </c>
      <c r="B302" s="137" t="s">
        <v>64</v>
      </c>
      <c r="C302" s="137" t="s">
        <v>323</v>
      </c>
      <c r="D302" s="137" t="s">
        <v>135</v>
      </c>
      <c r="E302" s="137" t="s">
        <v>48</v>
      </c>
      <c r="F302" s="137" t="s">
        <v>180</v>
      </c>
      <c r="G302" s="137" t="s">
        <v>921</v>
      </c>
      <c r="H302" s="138">
        <v>2860</v>
      </c>
      <c r="I302" s="136">
        <v>2</v>
      </c>
      <c r="J302" s="139">
        <f>อุดรธานี!F115</f>
        <v>694686.97</v>
      </c>
      <c r="K302" s="140">
        <f>อุดรธานี!AW115</f>
        <v>871894.65999999992</v>
      </c>
      <c r="L302" s="141">
        <f>อุดรธานี!AX115</f>
        <v>148744.58000000002</v>
      </c>
      <c r="M302" s="141">
        <f>อุดรธานี!AY115</f>
        <v>182358.2</v>
      </c>
      <c r="N302" s="137"/>
      <c r="O302" s="137"/>
      <c r="P302" s="137"/>
      <c r="Q302" s="129">
        <f t="shared" si="27"/>
        <v>-33613.619999999995</v>
      </c>
      <c r="R302" s="130">
        <f t="shared" si="28"/>
        <v>52.008594405594408</v>
      </c>
    </row>
    <row r="303" spans="1:18" x14ac:dyDescent="0.35">
      <c r="A303" s="136">
        <v>8</v>
      </c>
      <c r="B303" s="137" t="s">
        <v>64</v>
      </c>
      <c r="C303" s="137" t="s">
        <v>323</v>
      </c>
      <c r="D303" s="137" t="s">
        <v>135</v>
      </c>
      <c r="E303" s="137" t="s">
        <v>48</v>
      </c>
      <c r="F303" s="137" t="s">
        <v>180</v>
      </c>
      <c r="G303" s="137" t="s">
        <v>922</v>
      </c>
      <c r="H303" s="138">
        <v>3321</v>
      </c>
      <c r="I303" s="136">
        <v>3</v>
      </c>
      <c r="J303" s="139">
        <f>อุดรธานี!F116</f>
        <v>949201.02</v>
      </c>
      <c r="K303" s="140">
        <f>อุดรธานี!AW116</f>
        <v>1240598.68</v>
      </c>
      <c r="L303" s="141">
        <f>อุดรธานี!AX116</f>
        <v>125552</v>
      </c>
      <c r="M303" s="141">
        <f>อุดรธานี!AY116</f>
        <v>181790.19999999998</v>
      </c>
      <c r="N303" s="137"/>
      <c r="O303" s="137"/>
      <c r="P303" s="137"/>
      <c r="Q303" s="129">
        <f t="shared" si="27"/>
        <v>-56238.199999999983</v>
      </c>
      <c r="R303" s="130">
        <f t="shared" si="28"/>
        <v>37.805480277024991</v>
      </c>
    </row>
    <row r="304" spans="1:18" x14ac:dyDescent="0.35">
      <c r="A304" s="136">
        <v>9</v>
      </c>
      <c r="B304" s="137" t="s">
        <v>64</v>
      </c>
      <c r="C304" s="137" t="s">
        <v>323</v>
      </c>
      <c r="D304" s="137" t="s">
        <v>135</v>
      </c>
      <c r="E304" s="137" t="s">
        <v>48</v>
      </c>
      <c r="F304" s="137" t="s">
        <v>180</v>
      </c>
      <c r="G304" s="137" t="s">
        <v>923</v>
      </c>
      <c r="H304" s="138">
        <v>3558</v>
      </c>
      <c r="I304" s="136">
        <v>3</v>
      </c>
      <c r="J304" s="139">
        <f>อุดรธานี!F117</f>
        <v>422057.22</v>
      </c>
      <c r="K304" s="140">
        <f>อุดรธานี!AW117</f>
        <v>655679.69999999995</v>
      </c>
      <c r="L304" s="141">
        <f>อุดรธานี!AX117</f>
        <v>189933.36000000002</v>
      </c>
      <c r="M304" s="141">
        <f>อุดรธานี!AY117</f>
        <v>227602.59</v>
      </c>
      <c r="N304" s="137"/>
      <c r="O304" s="137"/>
      <c r="P304" s="137"/>
      <c r="Q304" s="129">
        <f t="shared" si="27"/>
        <v>-37669.229999999981</v>
      </c>
      <c r="R304" s="130">
        <f t="shared" si="28"/>
        <v>53.382057335581791</v>
      </c>
    </row>
    <row r="305" spans="1:18" x14ac:dyDescent="0.35">
      <c r="A305" s="136">
        <v>10</v>
      </c>
      <c r="B305" s="137" t="s">
        <v>64</v>
      </c>
      <c r="C305" s="137" t="s">
        <v>323</v>
      </c>
      <c r="D305" s="137" t="s">
        <v>135</v>
      </c>
      <c r="E305" s="137" t="s">
        <v>48</v>
      </c>
      <c r="F305" s="137" t="s">
        <v>180</v>
      </c>
      <c r="G305" s="137" t="s">
        <v>924</v>
      </c>
      <c r="H305" s="138">
        <v>1774</v>
      </c>
      <c r="I305" s="136">
        <v>2</v>
      </c>
      <c r="J305" s="139">
        <f>อุดรธานี!F118</f>
        <v>89213.73</v>
      </c>
      <c r="K305" s="140">
        <f>อุดรธานี!AW118</f>
        <v>-316564.34999999998</v>
      </c>
      <c r="L305" s="141">
        <f>อุดรธานี!AX118</f>
        <v>75430.14</v>
      </c>
      <c r="M305" s="141">
        <f>อุดรธานี!AY118</f>
        <v>151382.74</v>
      </c>
      <c r="N305" s="137"/>
      <c r="O305" s="137"/>
      <c r="P305" s="137"/>
      <c r="Q305" s="129">
        <f t="shared" si="27"/>
        <v>-75952.599999999991</v>
      </c>
      <c r="R305" s="130">
        <f t="shared" si="28"/>
        <v>42.519808342728297</v>
      </c>
    </row>
    <row r="306" spans="1:18" x14ac:dyDescent="0.35">
      <c r="A306" s="136">
        <v>11</v>
      </c>
      <c r="B306" s="137" t="s">
        <v>64</v>
      </c>
      <c r="C306" s="137" t="s">
        <v>323</v>
      </c>
      <c r="D306" s="137" t="s">
        <v>135</v>
      </c>
      <c r="E306" s="137" t="s">
        <v>48</v>
      </c>
      <c r="F306" s="137" t="s">
        <v>180</v>
      </c>
      <c r="G306" s="137" t="s">
        <v>925</v>
      </c>
      <c r="H306" s="138">
        <v>1942</v>
      </c>
      <c r="I306" s="136">
        <v>2</v>
      </c>
      <c r="J306" s="139">
        <f>อุดรธานี!F119</f>
        <v>84335.03</v>
      </c>
      <c r="K306" s="140">
        <f>อุดรธานี!AW119</f>
        <v>14109.389999999985</v>
      </c>
      <c r="L306" s="141">
        <f>อุดรธานี!AX119</f>
        <v>64246.020000000004</v>
      </c>
      <c r="M306" s="141">
        <f>อุดรธานี!AY119</f>
        <v>118576.29000000001</v>
      </c>
      <c r="N306" s="137"/>
      <c r="O306" s="137"/>
      <c r="P306" s="137"/>
      <c r="Q306" s="129">
        <f t="shared" si="27"/>
        <v>-54330.270000000004</v>
      </c>
      <c r="R306" s="130">
        <f t="shared" si="28"/>
        <v>33.082399588053555</v>
      </c>
    </row>
    <row r="307" spans="1:18" x14ac:dyDescent="0.35">
      <c r="A307" s="136">
        <v>12</v>
      </c>
      <c r="B307" s="137" t="s">
        <v>64</v>
      </c>
      <c r="C307" s="137" t="s">
        <v>323</v>
      </c>
      <c r="D307" s="137" t="s">
        <v>135</v>
      </c>
      <c r="E307" s="137" t="s">
        <v>48</v>
      </c>
      <c r="F307" s="137" t="s">
        <v>180</v>
      </c>
      <c r="G307" s="137" t="s">
        <v>926</v>
      </c>
      <c r="H307" s="138">
        <v>2702</v>
      </c>
      <c r="I307" s="136">
        <v>2</v>
      </c>
      <c r="J307" s="139">
        <f>อุดรธานี!F120</f>
        <v>49239.02</v>
      </c>
      <c r="K307" s="140">
        <f>อุดรธานี!AW120</f>
        <v>-55584.049999999988</v>
      </c>
      <c r="L307" s="141">
        <f>อุดรธานี!AX120</f>
        <v>122623.41</v>
      </c>
      <c r="M307" s="141">
        <f>อุดรธานี!AY120</f>
        <v>183743.00999999998</v>
      </c>
      <c r="N307" s="137"/>
      <c r="O307" s="137"/>
      <c r="P307" s="137"/>
      <c r="Q307" s="129">
        <f t="shared" si="27"/>
        <v>-61119.599999999977</v>
      </c>
      <c r="R307" s="130">
        <f t="shared" si="28"/>
        <v>45.382461139896371</v>
      </c>
    </row>
    <row r="308" spans="1:18" x14ac:dyDescent="0.35">
      <c r="A308" s="136">
        <v>13</v>
      </c>
      <c r="B308" s="137" t="s">
        <v>64</v>
      </c>
      <c r="C308" s="137" t="s">
        <v>323</v>
      </c>
      <c r="D308" s="137" t="s">
        <v>135</v>
      </c>
      <c r="E308" s="137" t="s">
        <v>48</v>
      </c>
      <c r="F308" s="137" t="s">
        <v>180</v>
      </c>
      <c r="G308" s="137" t="s">
        <v>927</v>
      </c>
      <c r="H308" s="138">
        <v>2772</v>
      </c>
      <c r="I308" s="136">
        <v>2</v>
      </c>
      <c r="J308" s="139">
        <f>อุดรธานี!F121</f>
        <v>281013.23</v>
      </c>
      <c r="K308" s="140">
        <f>อุดรธานี!AW121</f>
        <v>222725.70999999996</v>
      </c>
      <c r="L308" s="141">
        <f>อุดรธานี!AX121</f>
        <v>122256.26</v>
      </c>
      <c r="M308" s="141">
        <f>อุดรธานี!AY121</f>
        <v>192139.91</v>
      </c>
      <c r="N308" s="137"/>
      <c r="O308" s="137"/>
      <c r="P308" s="137"/>
      <c r="Q308" s="129">
        <f t="shared" si="27"/>
        <v>-69883.650000000009</v>
      </c>
      <c r="R308" s="130">
        <f t="shared" si="28"/>
        <v>44.103989898989894</v>
      </c>
    </row>
    <row r="309" spans="1:18" s="148" customFormat="1" x14ac:dyDescent="0.35">
      <c r="A309" s="142">
        <v>9</v>
      </c>
      <c r="B309" s="143" t="s">
        <v>64</v>
      </c>
      <c r="C309" s="143"/>
      <c r="D309" s="143"/>
      <c r="E309" s="143" t="s">
        <v>77</v>
      </c>
      <c r="F309" s="143"/>
      <c r="G309" s="143" t="s">
        <v>325</v>
      </c>
      <c r="H309" s="149">
        <f>SUM(H296:H308)</f>
        <v>32395</v>
      </c>
      <c r="I309" s="142"/>
      <c r="J309" s="145">
        <f>SUM(J296:J308)</f>
        <v>4109376.5999999996</v>
      </c>
      <c r="K309" s="145">
        <f t="shared" ref="K309:M309" si="33">SUM(K296:K308)</f>
        <v>5185210.84</v>
      </c>
      <c r="L309" s="145">
        <f t="shared" si="33"/>
        <v>1568377.89</v>
      </c>
      <c r="M309" s="145">
        <f t="shared" si="33"/>
        <v>2217528.39</v>
      </c>
      <c r="N309" s="143">
        <v>12</v>
      </c>
      <c r="O309" s="143">
        <v>12</v>
      </c>
      <c r="P309" s="143">
        <f>N309-O309</f>
        <v>0</v>
      </c>
      <c r="Q309" s="146">
        <f t="shared" si="27"/>
        <v>-649150.50000000023</v>
      </c>
      <c r="R309" s="147">
        <f>L309/H309</f>
        <v>48.414196326593604</v>
      </c>
    </row>
    <row r="310" spans="1:18" x14ac:dyDescent="0.35">
      <c r="A310" s="136">
        <v>1</v>
      </c>
      <c r="B310" s="137" t="s">
        <v>64</v>
      </c>
      <c r="C310" s="137" t="s">
        <v>39</v>
      </c>
      <c r="D310" s="137" t="s">
        <v>139</v>
      </c>
      <c r="E310" s="137" t="s">
        <v>40</v>
      </c>
      <c r="F310" s="137" t="s">
        <v>210</v>
      </c>
      <c r="G310" s="137" t="s">
        <v>326</v>
      </c>
      <c r="H310" s="138"/>
      <c r="I310" s="136"/>
      <c r="J310" s="139"/>
      <c r="K310" s="140"/>
      <c r="L310" s="141"/>
      <c r="M310" s="141"/>
      <c r="N310" s="137"/>
      <c r="O310" s="137"/>
      <c r="P310" s="137"/>
    </row>
    <row r="311" spans="1:18" x14ac:dyDescent="0.35">
      <c r="A311" s="136">
        <v>2</v>
      </c>
      <c r="B311" s="137" t="s">
        <v>64</v>
      </c>
      <c r="C311" s="137" t="s">
        <v>39</v>
      </c>
      <c r="D311" s="137" t="s">
        <v>139</v>
      </c>
      <c r="E311" s="137" t="s">
        <v>40</v>
      </c>
      <c r="F311" s="137" t="s">
        <v>180</v>
      </c>
      <c r="G311" s="137" t="s">
        <v>928</v>
      </c>
      <c r="H311" s="138">
        <v>6140</v>
      </c>
      <c r="I311" s="136">
        <v>5</v>
      </c>
      <c r="J311" s="139">
        <f>อุดรธานี!F122</f>
        <v>518785.37</v>
      </c>
      <c r="K311" s="140">
        <f>อุดรธานี!AW122</f>
        <v>621305.37</v>
      </c>
      <c r="L311" s="141">
        <f>อุดรธานี!AX122</f>
        <v>477490.24</v>
      </c>
      <c r="M311" s="141">
        <f>อุดรธานี!AY122</f>
        <v>330729.65999999997</v>
      </c>
      <c r="N311" s="137"/>
      <c r="O311" s="137"/>
      <c r="P311" s="137"/>
      <c r="Q311" s="129">
        <f t="shared" si="27"/>
        <v>146760.58000000002</v>
      </c>
      <c r="R311" s="130">
        <f t="shared" si="28"/>
        <v>77.767140065146577</v>
      </c>
    </row>
    <row r="312" spans="1:18" x14ac:dyDescent="0.35">
      <c r="A312" s="136">
        <v>3</v>
      </c>
      <c r="B312" s="137" t="s">
        <v>64</v>
      </c>
      <c r="C312" s="137" t="s">
        <v>39</v>
      </c>
      <c r="D312" s="137" t="s">
        <v>139</v>
      </c>
      <c r="E312" s="137" t="s">
        <v>40</v>
      </c>
      <c r="F312" s="137" t="s">
        <v>180</v>
      </c>
      <c r="G312" s="137" t="s">
        <v>929</v>
      </c>
      <c r="H312" s="138">
        <v>5316</v>
      </c>
      <c r="I312" s="136">
        <v>4</v>
      </c>
      <c r="J312" s="139">
        <f>อุดรธานี!F123</f>
        <v>433608.39</v>
      </c>
      <c r="K312" s="140">
        <f>อุดรธานี!AW123</f>
        <v>517052.55000000005</v>
      </c>
      <c r="L312" s="141">
        <f>อุดรธานี!AX123</f>
        <v>287073.25</v>
      </c>
      <c r="M312" s="141">
        <f>อุดรธานี!AY123</f>
        <v>322921.94999999995</v>
      </c>
      <c r="N312" s="137"/>
      <c r="O312" s="137"/>
      <c r="P312" s="137"/>
      <c r="Q312" s="129">
        <f t="shared" si="27"/>
        <v>-35848.699999999953</v>
      </c>
      <c r="R312" s="130">
        <f t="shared" si="28"/>
        <v>54.001740030097821</v>
      </c>
    </row>
    <row r="313" spans="1:18" x14ac:dyDescent="0.35">
      <c r="A313" s="136">
        <v>4</v>
      </c>
      <c r="B313" s="137" t="s">
        <v>64</v>
      </c>
      <c r="C313" s="137" t="s">
        <v>39</v>
      </c>
      <c r="D313" s="137" t="s">
        <v>139</v>
      </c>
      <c r="E313" s="137" t="s">
        <v>40</v>
      </c>
      <c r="F313" s="137" t="s">
        <v>180</v>
      </c>
      <c r="G313" s="137" t="s">
        <v>930</v>
      </c>
      <c r="H313" s="138">
        <v>1456</v>
      </c>
      <c r="I313" s="136">
        <v>1</v>
      </c>
      <c r="J313" s="139">
        <f>อุดรธานี!F124</f>
        <v>113922.47</v>
      </c>
      <c r="K313" s="140">
        <f>อุดรธานี!AW124</f>
        <v>59118.070000000007</v>
      </c>
      <c r="L313" s="141">
        <f>อุดรธานี!AX124</f>
        <v>149605</v>
      </c>
      <c r="M313" s="141">
        <f>อุดรธานี!AY124</f>
        <v>122529.76</v>
      </c>
      <c r="N313" s="137"/>
      <c r="O313" s="137"/>
      <c r="P313" s="137"/>
      <c r="Q313" s="129">
        <f t="shared" si="27"/>
        <v>27075.240000000005</v>
      </c>
      <c r="R313" s="130">
        <f t="shared" si="28"/>
        <v>102.75068681318682</v>
      </c>
    </row>
    <row r="314" spans="1:18" x14ac:dyDescent="0.35">
      <c r="A314" s="136">
        <v>5</v>
      </c>
      <c r="B314" s="137" t="s">
        <v>64</v>
      </c>
      <c r="C314" s="137" t="s">
        <v>39</v>
      </c>
      <c r="D314" s="137" t="s">
        <v>139</v>
      </c>
      <c r="E314" s="137" t="s">
        <v>40</v>
      </c>
      <c r="F314" s="137" t="s">
        <v>180</v>
      </c>
      <c r="G314" s="137" t="s">
        <v>931</v>
      </c>
      <c r="H314" s="138">
        <v>2839</v>
      </c>
      <c r="I314" s="136">
        <v>2</v>
      </c>
      <c r="J314" s="139">
        <f>อุดรธานี!F125</f>
        <v>248619.99</v>
      </c>
      <c r="K314" s="140">
        <f>อุดรธานี!AW125</f>
        <v>231182.60999999996</v>
      </c>
      <c r="L314" s="141">
        <f>อุดรธานี!AX125</f>
        <v>156713.5</v>
      </c>
      <c r="M314" s="141">
        <f>อุดรธานี!AY125</f>
        <v>174959.07</v>
      </c>
      <c r="N314" s="137"/>
      <c r="O314" s="137"/>
      <c r="P314" s="137"/>
      <c r="Q314" s="129">
        <f t="shared" si="27"/>
        <v>-18245.570000000007</v>
      </c>
      <c r="R314" s="130">
        <f t="shared" si="28"/>
        <v>55.200246565692147</v>
      </c>
    </row>
    <row r="315" spans="1:18" x14ac:dyDescent="0.35">
      <c r="A315" s="136">
        <v>6</v>
      </c>
      <c r="B315" s="137" t="s">
        <v>64</v>
      </c>
      <c r="C315" s="137" t="s">
        <v>39</v>
      </c>
      <c r="D315" s="137" t="s">
        <v>139</v>
      </c>
      <c r="E315" s="137" t="s">
        <v>40</v>
      </c>
      <c r="F315" s="137" t="s">
        <v>180</v>
      </c>
      <c r="G315" s="137" t="s">
        <v>932</v>
      </c>
      <c r="H315" s="138">
        <v>4500</v>
      </c>
      <c r="I315" s="136">
        <v>3</v>
      </c>
      <c r="J315" s="139">
        <f>อุดรธานี!F126</f>
        <v>928196.9</v>
      </c>
      <c r="K315" s="140">
        <f>อุดรธานี!AW126</f>
        <v>1011306.19</v>
      </c>
      <c r="L315" s="141">
        <f>อุดรธานี!AX126</f>
        <v>194611.75</v>
      </c>
      <c r="M315" s="141">
        <f>อุดรธานี!AY126</f>
        <v>229554.4</v>
      </c>
      <c r="N315" s="137"/>
      <c r="O315" s="137"/>
      <c r="P315" s="137"/>
      <c r="Q315" s="129">
        <f t="shared" si="27"/>
        <v>-34942.649999999994</v>
      </c>
      <c r="R315" s="130">
        <f t="shared" si="28"/>
        <v>43.247055555555555</v>
      </c>
    </row>
    <row r="316" spans="1:18" x14ac:dyDescent="0.35">
      <c r="A316" s="136">
        <v>7</v>
      </c>
      <c r="B316" s="137" t="s">
        <v>64</v>
      </c>
      <c r="C316" s="137" t="s">
        <v>39</v>
      </c>
      <c r="D316" s="137" t="s">
        <v>139</v>
      </c>
      <c r="E316" s="137" t="s">
        <v>40</v>
      </c>
      <c r="F316" s="137" t="s">
        <v>180</v>
      </c>
      <c r="G316" s="137" t="s">
        <v>933</v>
      </c>
      <c r="H316" s="138">
        <v>4502</v>
      </c>
      <c r="I316" s="136">
        <v>4</v>
      </c>
      <c r="J316" s="139">
        <f>อุดรธานี!F127</f>
        <v>873967.03</v>
      </c>
      <c r="K316" s="140">
        <f>อุดรธานี!AW127</f>
        <v>905984.54</v>
      </c>
      <c r="L316" s="141">
        <f>อุดรธานี!AX127</f>
        <v>147205.85999999999</v>
      </c>
      <c r="M316" s="141">
        <f>อุดรธานี!AY127</f>
        <v>157837.56</v>
      </c>
      <c r="N316" s="137"/>
      <c r="O316" s="137"/>
      <c r="P316" s="137"/>
      <c r="Q316" s="129">
        <f t="shared" si="27"/>
        <v>-10631.700000000012</v>
      </c>
      <c r="R316" s="130">
        <f t="shared" si="28"/>
        <v>32.697880941803639</v>
      </c>
    </row>
    <row r="317" spans="1:18" x14ac:dyDescent="0.35">
      <c r="A317" s="136">
        <v>8</v>
      </c>
      <c r="B317" s="137" t="s">
        <v>64</v>
      </c>
      <c r="C317" s="137" t="s">
        <v>39</v>
      </c>
      <c r="D317" s="137" t="s">
        <v>139</v>
      </c>
      <c r="E317" s="137" t="s">
        <v>40</v>
      </c>
      <c r="F317" s="137" t="s">
        <v>180</v>
      </c>
      <c r="G317" s="137" t="s">
        <v>934</v>
      </c>
      <c r="H317" s="138">
        <v>4191</v>
      </c>
      <c r="I317" s="136">
        <v>3</v>
      </c>
      <c r="J317" s="139">
        <f>อุดรธานี!F128</f>
        <v>206820.68</v>
      </c>
      <c r="K317" s="140">
        <f>อุดรธานี!AW128</f>
        <v>327660.82999999996</v>
      </c>
      <c r="L317" s="141">
        <f>อุดรธานี!AX128</f>
        <v>193074</v>
      </c>
      <c r="M317" s="141">
        <f>อุดรธานี!AY128</f>
        <v>222877.52</v>
      </c>
      <c r="N317" s="137"/>
      <c r="O317" s="137"/>
      <c r="P317" s="137"/>
      <c r="Q317" s="129">
        <f t="shared" si="27"/>
        <v>-29803.51999999999</v>
      </c>
      <c r="R317" s="130">
        <f t="shared" si="28"/>
        <v>46.068718682891912</v>
      </c>
    </row>
    <row r="318" spans="1:18" x14ac:dyDescent="0.35">
      <c r="A318" s="136">
        <v>9</v>
      </c>
      <c r="B318" s="137" t="s">
        <v>64</v>
      </c>
      <c r="C318" s="137" t="s">
        <v>39</v>
      </c>
      <c r="D318" s="137" t="s">
        <v>139</v>
      </c>
      <c r="E318" s="137" t="s">
        <v>40</v>
      </c>
      <c r="F318" s="137" t="s">
        <v>180</v>
      </c>
      <c r="G318" s="137" t="s">
        <v>935</v>
      </c>
      <c r="H318" s="138">
        <v>3088</v>
      </c>
      <c r="I318" s="136">
        <v>3</v>
      </c>
      <c r="J318" s="139">
        <f>อุดรธานี!F129</f>
        <v>711800.72</v>
      </c>
      <c r="K318" s="140">
        <f>อุดรธานี!AW129</f>
        <v>726843.26</v>
      </c>
      <c r="L318" s="141">
        <f>อุดรธานี!AX129</f>
        <v>176918.75</v>
      </c>
      <c r="M318" s="141">
        <f>อุดรธานี!AY129</f>
        <v>212390.96</v>
      </c>
      <c r="N318" s="137"/>
      <c r="O318" s="137"/>
      <c r="P318" s="137"/>
      <c r="Q318" s="129">
        <f t="shared" si="27"/>
        <v>-35472.209999999992</v>
      </c>
      <c r="R318" s="130">
        <f t="shared" si="28"/>
        <v>57.292341321243526</v>
      </c>
    </row>
    <row r="319" spans="1:18" x14ac:dyDescent="0.35">
      <c r="A319" s="136">
        <v>10</v>
      </c>
      <c r="B319" s="137" t="s">
        <v>64</v>
      </c>
      <c r="C319" s="137" t="s">
        <v>39</v>
      </c>
      <c r="D319" s="137" t="s">
        <v>139</v>
      </c>
      <c r="E319" s="137" t="s">
        <v>40</v>
      </c>
      <c r="F319" s="137" t="s">
        <v>180</v>
      </c>
      <c r="G319" s="137" t="s">
        <v>936</v>
      </c>
      <c r="H319" s="138">
        <v>2809</v>
      </c>
      <c r="I319" s="136">
        <v>2</v>
      </c>
      <c r="J319" s="139">
        <f>อุดรธานี!F130</f>
        <v>223641.57</v>
      </c>
      <c r="K319" s="140">
        <f>อุดรธานี!AW130</f>
        <v>265333.75</v>
      </c>
      <c r="L319" s="141">
        <f>อุดรธานี!AX130</f>
        <v>190240.5</v>
      </c>
      <c r="M319" s="141">
        <f>อุดรธานี!AY130</f>
        <v>210281.5</v>
      </c>
      <c r="N319" s="137"/>
      <c r="O319" s="137"/>
      <c r="P319" s="137"/>
      <c r="Q319" s="129">
        <f t="shared" si="27"/>
        <v>-20041</v>
      </c>
      <c r="R319" s="130">
        <f t="shared" si="28"/>
        <v>67.725347098611607</v>
      </c>
    </row>
    <row r="320" spans="1:18" x14ac:dyDescent="0.35">
      <c r="A320" s="136">
        <v>11</v>
      </c>
      <c r="B320" s="137" t="s">
        <v>64</v>
      </c>
      <c r="C320" s="137" t="s">
        <v>39</v>
      </c>
      <c r="D320" s="137" t="s">
        <v>139</v>
      </c>
      <c r="E320" s="137" t="s">
        <v>40</v>
      </c>
      <c r="F320" s="137" t="s">
        <v>180</v>
      </c>
      <c r="G320" s="137" t="s">
        <v>937</v>
      </c>
      <c r="H320" s="138">
        <v>2809</v>
      </c>
      <c r="I320" s="136">
        <v>2</v>
      </c>
      <c r="J320" s="139">
        <f>อุดรธานี!F131</f>
        <v>122716.58</v>
      </c>
      <c r="K320" s="140">
        <f>อุดรธานี!AW131</f>
        <v>-177514.29</v>
      </c>
      <c r="L320" s="141">
        <f>อุดรธานี!AX131</f>
        <v>126911.96</v>
      </c>
      <c r="M320" s="141">
        <f>อุดรธานี!AY131</f>
        <v>226473.82</v>
      </c>
      <c r="N320" s="137"/>
      <c r="O320" s="137"/>
      <c r="P320" s="137"/>
      <c r="Q320" s="129">
        <f t="shared" si="27"/>
        <v>-99561.86</v>
      </c>
      <c r="R320" s="130">
        <f t="shared" si="28"/>
        <v>45.180477038091851</v>
      </c>
    </row>
    <row r="321" spans="1:18" s="148" customFormat="1" x14ac:dyDescent="0.35">
      <c r="A321" s="142">
        <v>10</v>
      </c>
      <c r="B321" s="143" t="s">
        <v>64</v>
      </c>
      <c r="C321" s="143"/>
      <c r="D321" s="143"/>
      <c r="E321" s="143" t="s">
        <v>77</v>
      </c>
      <c r="F321" s="143"/>
      <c r="G321" s="143" t="s">
        <v>327</v>
      </c>
      <c r="H321" s="149">
        <f>SUM(H310:H320)</f>
        <v>37650</v>
      </c>
      <c r="I321" s="142"/>
      <c r="J321" s="145">
        <f>SUM(J310:J320)</f>
        <v>4382079.7000000011</v>
      </c>
      <c r="K321" s="145">
        <f t="shared" ref="K321:M321" si="34">SUM(K310:K320)</f>
        <v>4488272.88</v>
      </c>
      <c r="L321" s="145">
        <f t="shared" si="34"/>
        <v>2099844.81</v>
      </c>
      <c r="M321" s="145">
        <f t="shared" si="34"/>
        <v>2210556.1999999997</v>
      </c>
      <c r="N321" s="143">
        <v>10</v>
      </c>
      <c r="O321" s="143">
        <v>10</v>
      </c>
      <c r="P321" s="143">
        <f>N321-O321</f>
        <v>0</v>
      </c>
      <c r="Q321" s="146">
        <f t="shared" si="27"/>
        <v>-110711.38999999966</v>
      </c>
      <c r="R321" s="147">
        <f>L321/H321</f>
        <v>55.772770517928286</v>
      </c>
    </row>
    <row r="322" spans="1:18" x14ac:dyDescent="0.35">
      <c r="A322" s="136">
        <v>1</v>
      </c>
      <c r="B322" s="137" t="s">
        <v>64</v>
      </c>
      <c r="C322" s="137" t="s">
        <v>328</v>
      </c>
      <c r="D322" s="137" t="s">
        <v>158</v>
      </c>
      <c r="E322" s="137" t="s">
        <v>49</v>
      </c>
      <c r="F322" s="137" t="s">
        <v>329</v>
      </c>
      <c r="G322" s="137" t="s">
        <v>330</v>
      </c>
      <c r="H322" s="138"/>
      <c r="I322" s="136"/>
      <c r="J322" s="139"/>
      <c r="K322" s="140"/>
      <c r="L322" s="141"/>
      <c r="M322" s="141"/>
      <c r="N322" s="137"/>
      <c r="O322" s="137"/>
      <c r="P322" s="137"/>
    </row>
    <row r="323" spans="1:18" x14ac:dyDescent="0.35">
      <c r="A323" s="136">
        <v>2</v>
      </c>
      <c r="B323" s="137" t="s">
        <v>64</v>
      </c>
      <c r="C323" s="137" t="s">
        <v>328</v>
      </c>
      <c r="D323" s="137" t="s">
        <v>158</v>
      </c>
      <c r="E323" s="137" t="s">
        <v>49</v>
      </c>
      <c r="F323" s="137" t="s">
        <v>180</v>
      </c>
      <c r="G323" s="137" t="s">
        <v>938</v>
      </c>
      <c r="H323" s="138">
        <v>8788</v>
      </c>
      <c r="I323" s="136">
        <v>5</v>
      </c>
      <c r="J323" s="139">
        <f>อุดรธานี!F132</f>
        <v>650641.85</v>
      </c>
      <c r="K323" s="140">
        <f>อุดรธานี!AW132</f>
        <v>721029.36</v>
      </c>
      <c r="L323" s="141">
        <f>อุดรธานี!AX132</f>
        <v>559936.90999999992</v>
      </c>
      <c r="M323" s="141">
        <f>อุดรธานี!AY132</f>
        <v>341131.08999999997</v>
      </c>
      <c r="N323" s="137"/>
      <c r="O323" s="137"/>
      <c r="P323" s="137"/>
      <c r="Q323" s="129">
        <f t="shared" si="27"/>
        <v>218805.81999999995</v>
      </c>
      <c r="R323" s="130">
        <f t="shared" si="28"/>
        <v>63.716079881656796</v>
      </c>
    </row>
    <row r="324" spans="1:18" x14ac:dyDescent="0.35">
      <c r="A324" s="136">
        <v>3</v>
      </c>
      <c r="B324" s="137" t="s">
        <v>64</v>
      </c>
      <c r="C324" s="137" t="s">
        <v>328</v>
      </c>
      <c r="D324" s="137" t="s">
        <v>158</v>
      </c>
      <c r="E324" s="137" t="s">
        <v>49</v>
      </c>
      <c r="F324" s="137" t="s">
        <v>180</v>
      </c>
      <c r="G324" s="137" t="s">
        <v>939</v>
      </c>
      <c r="H324" s="138">
        <v>4890</v>
      </c>
      <c r="I324" s="136">
        <v>4</v>
      </c>
      <c r="J324" s="139">
        <f>อุดรธานี!F133</f>
        <v>347275.64</v>
      </c>
      <c r="K324" s="140">
        <f>อุดรธานี!AW133</f>
        <v>517240.83999999997</v>
      </c>
      <c r="L324" s="141">
        <f>อุดรธานี!AX133</f>
        <v>299445.2</v>
      </c>
      <c r="M324" s="141">
        <f>อุดรธานี!AY133</f>
        <v>319473.8</v>
      </c>
      <c r="N324" s="137"/>
      <c r="O324" s="137"/>
      <c r="P324" s="137"/>
      <c r="Q324" s="129">
        <f t="shared" si="27"/>
        <v>-20028.599999999977</v>
      </c>
      <c r="R324" s="130">
        <f t="shared" si="28"/>
        <v>61.236237218813905</v>
      </c>
    </row>
    <row r="325" spans="1:18" x14ac:dyDescent="0.35">
      <c r="A325" s="136">
        <v>4</v>
      </c>
      <c r="B325" s="137" t="s">
        <v>64</v>
      </c>
      <c r="C325" s="137" t="s">
        <v>328</v>
      </c>
      <c r="D325" s="137" t="s">
        <v>158</v>
      </c>
      <c r="E325" s="137" t="s">
        <v>49</v>
      </c>
      <c r="F325" s="137" t="s">
        <v>180</v>
      </c>
      <c r="G325" s="137" t="s">
        <v>940</v>
      </c>
      <c r="H325" s="138">
        <v>8526</v>
      </c>
      <c r="I325" s="136">
        <v>5</v>
      </c>
      <c r="J325" s="139">
        <f>อุดรธานี!F134</f>
        <v>585307.56000000006</v>
      </c>
      <c r="K325" s="140">
        <f>อุดรธานี!AW134</f>
        <v>737357.02000000014</v>
      </c>
      <c r="L325" s="141">
        <f>อุดรธานี!AX134</f>
        <v>481409.32</v>
      </c>
      <c r="M325" s="141">
        <f>อุดรธานี!AY134</f>
        <v>477488.86</v>
      </c>
      <c r="N325" s="137"/>
      <c r="O325" s="137"/>
      <c r="P325" s="137"/>
      <c r="Q325" s="129">
        <f t="shared" si="27"/>
        <v>3920.460000000021</v>
      </c>
      <c r="R325" s="130">
        <f t="shared" si="28"/>
        <v>56.463678160919542</v>
      </c>
    </row>
    <row r="326" spans="1:18" x14ac:dyDescent="0.35">
      <c r="A326" s="136">
        <v>5</v>
      </c>
      <c r="B326" s="137" t="s">
        <v>64</v>
      </c>
      <c r="C326" s="137" t="s">
        <v>328</v>
      </c>
      <c r="D326" s="137" t="s">
        <v>158</v>
      </c>
      <c r="E326" s="137" t="s">
        <v>49</v>
      </c>
      <c r="F326" s="137" t="s">
        <v>180</v>
      </c>
      <c r="G326" s="137" t="s">
        <v>941</v>
      </c>
      <c r="H326" s="138">
        <v>6442</v>
      </c>
      <c r="I326" s="136">
        <v>5</v>
      </c>
      <c r="J326" s="139">
        <f>อุดรธานี!F135</f>
        <v>376113.07</v>
      </c>
      <c r="K326" s="140">
        <f>อุดรธานี!AW135</f>
        <v>581935.43000000005</v>
      </c>
      <c r="L326" s="141">
        <f>อุดรธานี!AX135</f>
        <v>271743.45999999996</v>
      </c>
      <c r="M326" s="141">
        <f>อุดรธานี!AY135</f>
        <v>239893.28</v>
      </c>
      <c r="N326" s="137"/>
      <c r="O326" s="137"/>
      <c r="P326" s="137"/>
      <c r="Q326" s="129">
        <f t="shared" ref="Q326:Q389" si="35">L326-M326</f>
        <v>31850.179999999964</v>
      </c>
      <c r="R326" s="130">
        <f t="shared" ref="R326:R389" si="36">L326/H326</f>
        <v>42.183089102763113</v>
      </c>
    </row>
    <row r="327" spans="1:18" x14ac:dyDescent="0.35">
      <c r="A327" s="136">
        <v>6</v>
      </c>
      <c r="B327" s="137" t="s">
        <v>64</v>
      </c>
      <c r="C327" s="137" t="s">
        <v>328</v>
      </c>
      <c r="D327" s="137" t="s">
        <v>158</v>
      </c>
      <c r="E327" s="137" t="s">
        <v>49</v>
      </c>
      <c r="F327" s="137" t="s">
        <v>180</v>
      </c>
      <c r="G327" s="137" t="s">
        <v>942</v>
      </c>
      <c r="H327" s="138">
        <v>3652</v>
      </c>
      <c r="I327" s="136">
        <v>3</v>
      </c>
      <c r="J327" s="139">
        <f>อุดรธานี!F136</f>
        <v>288593.87</v>
      </c>
      <c r="K327" s="140">
        <f>อุดรธานี!AW136</f>
        <v>377898.57999999996</v>
      </c>
      <c r="L327" s="141">
        <f>อุดรธานี!AX136</f>
        <v>155817.83000000002</v>
      </c>
      <c r="M327" s="141">
        <f>อุดรธานี!AY136</f>
        <v>212239.69999999998</v>
      </c>
      <c r="N327" s="137"/>
      <c r="O327" s="137"/>
      <c r="P327" s="137"/>
      <c r="Q327" s="129">
        <f t="shared" si="35"/>
        <v>-56421.869999999966</v>
      </c>
      <c r="R327" s="130">
        <f t="shared" si="36"/>
        <v>42.666437568455642</v>
      </c>
    </row>
    <row r="328" spans="1:18" x14ac:dyDescent="0.35">
      <c r="A328" s="136">
        <v>7</v>
      </c>
      <c r="B328" s="137" t="s">
        <v>64</v>
      </c>
      <c r="C328" s="137" t="s">
        <v>328</v>
      </c>
      <c r="D328" s="137" t="s">
        <v>158</v>
      </c>
      <c r="E328" s="137" t="s">
        <v>49</v>
      </c>
      <c r="F328" s="137" t="s">
        <v>180</v>
      </c>
      <c r="G328" s="137" t="s">
        <v>943</v>
      </c>
      <c r="H328" s="138">
        <v>7302</v>
      </c>
      <c r="I328" s="136">
        <v>5</v>
      </c>
      <c r="J328" s="139">
        <f>อุดรธานี!F137</f>
        <v>389232.43</v>
      </c>
      <c r="K328" s="140">
        <f>อุดรธานี!AW137</f>
        <v>726431.51</v>
      </c>
      <c r="L328" s="141">
        <f>อุดรธานี!AX137</f>
        <v>599102.27</v>
      </c>
      <c r="M328" s="141">
        <f>อุดรธานี!AY137</f>
        <v>299706.76</v>
      </c>
      <c r="N328" s="137"/>
      <c r="O328" s="137"/>
      <c r="P328" s="137"/>
      <c r="Q328" s="129">
        <f t="shared" si="35"/>
        <v>299395.51</v>
      </c>
      <c r="R328" s="130">
        <f t="shared" si="36"/>
        <v>82.046325664201589</v>
      </c>
    </row>
    <row r="329" spans="1:18" x14ac:dyDescent="0.35">
      <c r="A329" s="136">
        <v>8</v>
      </c>
      <c r="B329" s="137" t="s">
        <v>64</v>
      </c>
      <c r="C329" s="137" t="s">
        <v>328</v>
      </c>
      <c r="D329" s="137" t="s">
        <v>158</v>
      </c>
      <c r="E329" s="137" t="s">
        <v>49</v>
      </c>
      <c r="F329" s="137" t="s">
        <v>180</v>
      </c>
      <c r="G329" s="137" t="s">
        <v>944</v>
      </c>
      <c r="H329" s="138">
        <v>3122</v>
      </c>
      <c r="I329" s="136">
        <v>3</v>
      </c>
      <c r="J329" s="139">
        <f>อุดรธานี!F138</f>
        <v>287028.94</v>
      </c>
      <c r="K329" s="140">
        <f>อุดรธานี!AW138</f>
        <v>548706.82000000007</v>
      </c>
      <c r="L329" s="141">
        <f>อุดรธานี!AX138</f>
        <v>309927.28000000003</v>
      </c>
      <c r="M329" s="141">
        <f>อุดรธานี!AY138</f>
        <v>321621.99</v>
      </c>
      <c r="N329" s="137"/>
      <c r="O329" s="137"/>
      <c r="P329" s="137"/>
      <c r="Q329" s="129">
        <f t="shared" si="35"/>
        <v>-11694.709999999963</v>
      </c>
      <c r="R329" s="130">
        <f t="shared" si="36"/>
        <v>99.272030749519544</v>
      </c>
    </row>
    <row r="330" spans="1:18" x14ac:dyDescent="0.35">
      <c r="A330" s="136">
        <v>9</v>
      </c>
      <c r="B330" s="137" t="s">
        <v>64</v>
      </c>
      <c r="C330" s="137" t="s">
        <v>328</v>
      </c>
      <c r="D330" s="137" t="s">
        <v>158</v>
      </c>
      <c r="E330" s="137" t="s">
        <v>49</v>
      </c>
      <c r="F330" s="137" t="s">
        <v>180</v>
      </c>
      <c r="G330" s="137" t="s">
        <v>945</v>
      </c>
      <c r="H330" s="138">
        <v>3540</v>
      </c>
      <c r="I330" s="136">
        <v>3</v>
      </c>
      <c r="J330" s="139">
        <f>อุดรธานี!F139</f>
        <v>70460.87</v>
      </c>
      <c r="K330" s="140">
        <f>อุดรธานี!AW139</f>
        <v>300451.23000000004</v>
      </c>
      <c r="L330" s="141">
        <f>อุดรธานี!AX139</f>
        <v>259597.91999999998</v>
      </c>
      <c r="M330" s="141">
        <f>อุดรธานี!AY139</f>
        <v>260535.92</v>
      </c>
      <c r="N330" s="137"/>
      <c r="O330" s="137"/>
      <c r="P330" s="137"/>
      <c r="Q330" s="129">
        <f t="shared" si="35"/>
        <v>-938.0000000000291</v>
      </c>
      <c r="R330" s="130">
        <f t="shared" si="36"/>
        <v>73.332745762711866</v>
      </c>
    </row>
    <row r="331" spans="1:18" x14ac:dyDescent="0.35">
      <c r="A331" s="136">
        <v>10</v>
      </c>
      <c r="B331" s="137" t="s">
        <v>64</v>
      </c>
      <c r="C331" s="137" t="s">
        <v>328</v>
      </c>
      <c r="D331" s="137" t="s">
        <v>158</v>
      </c>
      <c r="E331" s="137" t="s">
        <v>49</v>
      </c>
      <c r="F331" s="137" t="s">
        <v>180</v>
      </c>
      <c r="G331" s="137" t="s">
        <v>946</v>
      </c>
      <c r="H331" s="138">
        <v>8043</v>
      </c>
      <c r="I331" s="136">
        <v>5</v>
      </c>
      <c r="J331" s="139">
        <f>อุดรธานี!F140</f>
        <v>638795.06999999995</v>
      </c>
      <c r="K331" s="140">
        <f>อุดรธานี!AW140</f>
        <v>928331.46</v>
      </c>
      <c r="L331" s="141">
        <f>อุดรธานี!AX140</f>
        <v>518449.78</v>
      </c>
      <c r="M331" s="141">
        <f>อุดรธานี!AY140</f>
        <v>347467.56</v>
      </c>
      <c r="N331" s="137"/>
      <c r="O331" s="137"/>
      <c r="P331" s="137"/>
      <c r="Q331" s="129">
        <f t="shared" si="35"/>
        <v>170982.22000000003</v>
      </c>
      <c r="R331" s="130">
        <f t="shared" si="36"/>
        <v>64.459751336565958</v>
      </c>
    </row>
    <row r="332" spans="1:18" x14ac:dyDescent="0.35">
      <c r="A332" s="136">
        <v>11</v>
      </c>
      <c r="B332" s="137" t="s">
        <v>64</v>
      </c>
      <c r="C332" s="137" t="s">
        <v>328</v>
      </c>
      <c r="D332" s="137" t="s">
        <v>158</v>
      </c>
      <c r="E332" s="137" t="s">
        <v>49</v>
      </c>
      <c r="F332" s="137" t="s">
        <v>180</v>
      </c>
      <c r="G332" s="137" t="s">
        <v>947</v>
      </c>
      <c r="H332" s="138">
        <v>4264</v>
      </c>
      <c r="I332" s="136">
        <v>3</v>
      </c>
      <c r="J332" s="139">
        <f>อุดรธานี!F141</f>
        <v>489843.9</v>
      </c>
      <c r="K332" s="140">
        <f>อุดรธานี!AW141</f>
        <v>606403.02</v>
      </c>
      <c r="L332" s="141">
        <f>อุดรธานี!AX141</f>
        <v>307659.67000000004</v>
      </c>
      <c r="M332" s="141">
        <f>อุดรธานี!AY141</f>
        <v>345887.45</v>
      </c>
      <c r="N332" s="137"/>
      <c r="O332" s="137"/>
      <c r="P332" s="137"/>
      <c r="Q332" s="129">
        <f t="shared" si="35"/>
        <v>-38227.77999999997</v>
      </c>
      <c r="R332" s="130">
        <f t="shared" si="36"/>
        <v>72.152830675422152</v>
      </c>
    </row>
    <row r="333" spans="1:18" x14ac:dyDescent="0.35">
      <c r="A333" s="136">
        <v>12</v>
      </c>
      <c r="B333" s="137" t="s">
        <v>64</v>
      </c>
      <c r="C333" s="137" t="s">
        <v>328</v>
      </c>
      <c r="D333" s="137" t="s">
        <v>158</v>
      </c>
      <c r="E333" s="137" t="s">
        <v>49</v>
      </c>
      <c r="F333" s="137" t="s">
        <v>180</v>
      </c>
      <c r="G333" s="137" t="s">
        <v>948</v>
      </c>
      <c r="H333" s="138">
        <v>4511</v>
      </c>
      <c r="I333" s="136">
        <v>4</v>
      </c>
      <c r="J333" s="139">
        <f>อุดรธานี!F142</f>
        <v>259413.24</v>
      </c>
      <c r="K333" s="140">
        <f>อุดรธานี!AW142</f>
        <v>350697.86</v>
      </c>
      <c r="L333" s="141">
        <f>อุดรธานี!AX142</f>
        <v>336671.70999999996</v>
      </c>
      <c r="M333" s="141">
        <f>อุดรธานี!AY142</f>
        <v>230552.11</v>
      </c>
      <c r="N333" s="137"/>
      <c r="O333" s="137"/>
      <c r="P333" s="137"/>
      <c r="Q333" s="129">
        <f t="shared" si="35"/>
        <v>106119.59999999998</v>
      </c>
      <c r="R333" s="130">
        <f t="shared" si="36"/>
        <v>74.633498115717131</v>
      </c>
    </row>
    <row r="334" spans="1:18" x14ac:dyDescent="0.35">
      <c r="A334" s="136">
        <v>13</v>
      </c>
      <c r="B334" s="137" t="s">
        <v>64</v>
      </c>
      <c r="C334" s="137" t="s">
        <v>328</v>
      </c>
      <c r="D334" s="137" t="s">
        <v>158</v>
      </c>
      <c r="E334" s="137" t="s">
        <v>49</v>
      </c>
      <c r="F334" s="137" t="s">
        <v>180</v>
      </c>
      <c r="G334" s="137" t="s">
        <v>949</v>
      </c>
      <c r="H334" s="138">
        <v>4153</v>
      </c>
      <c r="I334" s="136">
        <v>3</v>
      </c>
      <c r="J334" s="139">
        <f>อุดรธานี!F143</f>
        <v>317381.83</v>
      </c>
      <c r="K334" s="140">
        <f>อุดรธานี!AW143</f>
        <v>458838</v>
      </c>
      <c r="L334" s="141">
        <f>อุดรธานี!AX143</f>
        <v>252669.71</v>
      </c>
      <c r="M334" s="141">
        <f>อุดรธานี!AY143</f>
        <v>291906.90000000002</v>
      </c>
      <c r="N334" s="137"/>
      <c r="O334" s="137"/>
      <c r="P334" s="137"/>
      <c r="Q334" s="129">
        <f t="shared" si="35"/>
        <v>-39237.190000000031</v>
      </c>
      <c r="R334" s="130">
        <f t="shared" si="36"/>
        <v>60.840286539850709</v>
      </c>
    </row>
    <row r="335" spans="1:18" x14ac:dyDescent="0.35">
      <c r="A335" s="136">
        <v>14</v>
      </c>
      <c r="B335" s="137" t="s">
        <v>64</v>
      </c>
      <c r="C335" s="137" t="s">
        <v>328</v>
      </c>
      <c r="D335" s="137" t="s">
        <v>158</v>
      </c>
      <c r="E335" s="137" t="s">
        <v>49</v>
      </c>
      <c r="F335" s="137" t="s">
        <v>180</v>
      </c>
      <c r="G335" s="137" t="s">
        <v>950</v>
      </c>
      <c r="H335" s="138">
        <v>2552</v>
      </c>
      <c r="I335" s="136">
        <v>2</v>
      </c>
      <c r="J335" s="139">
        <f>อุดรธานี!F144</f>
        <v>178631.46</v>
      </c>
      <c r="K335" s="140">
        <f>อุดรธานี!AW144</f>
        <v>258253.51</v>
      </c>
      <c r="L335" s="141">
        <f>อุดรธานี!AX144</f>
        <v>194531.96000000002</v>
      </c>
      <c r="M335" s="141">
        <f>อุดรธานี!AY144</f>
        <v>217656.05000000002</v>
      </c>
      <c r="N335" s="137"/>
      <c r="O335" s="137"/>
      <c r="P335" s="137"/>
      <c r="Q335" s="129">
        <f t="shared" si="35"/>
        <v>-23124.089999999997</v>
      </c>
      <c r="R335" s="130">
        <f t="shared" si="36"/>
        <v>76.227257053291538</v>
      </c>
    </row>
    <row r="336" spans="1:18" x14ac:dyDescent="0.35">
      <c r="A336" s="136">
        <v>15</v>
      </c>
      <c r="B336" s="137" t="s">
        <v>64</v>
      </c>
      <c r="C336" s="137" t="s">
        <v>328</v>
      </c>
      <c r="D336" s="137" t="s">
        <v>158</v>
      </c>
      <c r="E336" s="137" t="s">
        <v>49</v>
      </c>
      <c r="F336" s="137" t="s">
        <v>180</v>
      </c>
      <c r="G336" s="137" t="s">
        <v>951</v>
      </c>
      <c r="H336" s="138">
        <v>5199</v>
      </c>
      <c r="I336" s="136">
        <v>4</v>
      </c>
      <c r="J336" s="139">
        <f>อุดรธานี!F145</f>
        <v>251054.36</v>
      </c>
      <c r="K336" s="140">
        <f>อุดรธานี!AW145</f>
        <v>519020.02</v>
      </c>
      <c r="L336" s="141">
        <f>อุดรธานี!AX145</f>
        <v>324507.24</v>
      </c>
      <c r="M336" s="141">
        <f>อุดรธานี!AY145</f>
        <v>366666.37</v>
      </c>
      <c r="N336" s="137"/>
      <c r="O336" s="137"/>
      <c r="P336" s="137"/>
      <c r="Q336" s="129">
        <f t="shared" si="35"/>
        <v>-42159.130000000005</v>
      </c>
      <c r="R336" s="130">
        <f t="shared" si="36"/>
        <v>62.417241777264856</v>
      </c>
    </row>
    <row r="337" spans="1:18" x14ac:dyDescent="0.35">
      <c r="A337" s="136">
        <v>16</v>
      </c>
      <c r="B337" s="137" t="s">
        <v>64</v>
      </c>
      <c r="C337" s="137" t="s">
        <v>328</v>
      </c>
      <c r="D337" s="137" t="s">
        <v>158</v>
      </c>
      <c r="E337" s="137" t="s">
        <v>49</v>
      </c>
      <c r="F337" s="137" t="s">
        <v>180</v>
      </c>
      <c r="G337" s="137" t="s">
        <v>952</v>
      </c>
      <c r="H337" s="138">
        <v>7299</v>
      </c>
      <c r="I337" s="136">
        <v>5</v>
      </c>
      <c r="J337" s="139">
        <f>อุดรธานี!F146</f>
        <v>290218.71000000002</v>
      </c>
      <c r="K337" s="140">
        <f>อุดรธานี!AW146</f>
        <v>414224.87</v>
      </c>
      <c r="L337" s="141">
        <f>อุดรธานี!AX146</f>
        <v>280634.54000000004</v>
      </c>
      <c r="M337" s="141">
        <f>อุดรธานี!AY146</f>
        <v>322709.63</v>
      </c>
      <c r="N337" s="137"/>
      <c r="O337" s="137"/>
      <c r="P337" s="137"/>
      <c r="Q337" s="129">
        <f t="shared" si="35"/>
        <v>-42075.089999999967</v>
      </c>
      <c r="R337" s="130">
        <f t="shared" si="36"/>
        <v>38.448354569119061</v>
      </c>
    </row>
    <row r="338" spans="1:18" s="148" customFormat="1" x14ac:dyDescent="0.35">
      <c r="A338" s="142">
        <v>11</v>
      </c>
      <c r="B338" s="143" t="s">
        <v>64</v>
      </c>
      <c r="C338" s="143"/>
      <c r="D338" s="143"/>
      <c r="E338" s="143" t="s">
        <v>77</v>
      </c>
      <c r="F338" s="143"/>
      <c r="G338" s="143" t="s">
        <v>331</v>
      </c>
      <c r="H338" s="149">
        <f>SUM(H322:H337)</f>
        <v>82283</v>
      </c>
      <c r="I338" s="142"/>
      <c r="J338" s="145">
        <f>SUM(J322:J337)</f>
        <v>5419992.8000000007</v>
      </c>
      <c r="K338" s="145">
        <f t="shared" ref="K338:M338" si="37">SUM(K322:K337)</f>
        <v>8046819.5300000021</v>
      </c>
      <c r="L338" s="145">
        <f t="shared" si="37"/>
        <v>5152104.8000000007</v>
      </c>
      <c r="M338" s="145">
        <f t="shared" si="37"/>
        <v>4594937.47</v>
      </c>
      <c r="N338" s="143">
        <v>15</v>
      </c>
      <c r="O338" s="143">
        <v>15</v>
      </c>
      <c r="P338" s="143">
        <f>N338-O338</f>
        <v>0</v>
      </c>
      <c r="Q338" s="146">
        <f t="shared" si="35"/>
        <v>557167.33000000101</v>
      </c>
      <c r="R338" s="147">
        <f>L338/H338</f>
        <v>62.614450129431361</v>
      </c>
    </row>
    <row r="339" spans="1:18" x14ac:dyDescent="0.35">
      <c r="A339" s="136">
        <v>1</v>
      </c>
      <c r="B339" s="137" t="s">
        <v>64</v>
      </c>
      <c r="C339" s="137" t="s">
        <v>332</v>
      </c>
      <c r="D339" s="137" t="s">
        <v>143</v>
      </c>
      <c r="E339" s="137" t="s">
        <v>50</v>
      </c>
      <c r="F339" s="137" t="s">
        <v>210</v>
      </c>
      <c r="G339" s="137" t="s">
        <v>333</v>
      </c>
      <c r="H339" s="138"/>
      <c r="I339" s="136"/>
      <c r="J339" s="139"/>
      <c r="K339" s="140"/>
      <c r="L339" s="141"/>
      <c r="M339" s="141"/>
      <c r="N339" s="137"/>
      <c r="O339" s="137"/>
      <c r="P339" s="137"/>
    </row>
    <row r="340" spans="1:18" x14ac:dyDescent="0.35">
      <c r="A340" s="136">
        <v>2</v>
      </c>
      <c r="B340" s="137" t="s">
        <v>64</v>
      </c>
      <c r="C340" s="137" t="s">
        <v>332</v>
      </c>
      <c r="D340" s="137" t="s">
        <v>143</v>
      </c>
      <c r="E340" s="137" t="s">
        <v>50</v>
      </c>
      <c r="F340" s="137" t="s">
        <v>180</v>
      </c>
      <c r="G340" s="137" t="s">
        <v>953</v>
      </c>
      <c r="H340" s="138">
        <v>3325</v>
      </c>
      <c r="I340" s="136">
        <v>3</v>
      </c>
      <c r="J340" s="139">
        <f>อุดรธานี!F147</f>
        <v>99331.71</v>
      </c>
      <c r="K340" s="140">
        <f>อุดรธานี!AW147</f>
        <v>778302.02</v>
      </c>
      <c r="L340" s="141">
        <f>อุดรธานี!AX147</f>
        <v>121890.24000000001</v>
      </c>
      <c r="M340" s="141">
        <f>อุดรธานี!AY147</f>
        <v>149800.18</v>
      </c>
      <c r="N340" s="137"/>
      <c r="O340" s="137"/>
      <c r="P340" s="137"/>
      <c r="Q340" s="129">
        <f t="shared" si="35"/>
        <v>-27909.939999999988</v>
      </c>
      <c r="R340" s="130">
        <f t="shared" si="36"/>
        <v>36.658718796992481</v>
      </c>
    </row>
    <row r="341" spans="1:18" x14ac:dyDescent="0.35">
      <c r="A341" s="136">
        <v>3</v>
      </c>
      <c r="B341" s="137" t="s">
        <v>64</v>
      </c>
      <c r="C341" s="137" t="s">
        <v>332</v>
      </c>
      <c r="D341" s="137" t="s">
        <v>143</v>
      </c>
      <c r="E341" s="137" t="s">
        <v>50</v>
      </c>
      <c r="F341" s="137" t="s">
        <v>180</v>
      </c>
      <c r="G341" s="137" t="s">
        <v>954</v>
      </c>
      <c r="H341" s="138">
        <v>5397</v>
      </c>
      <c r="I341" s="136">
        <v>4</v>
      </c>
      <c r="J341" s="139">
        <f>อุดรธานี!F148</f>
        <v>585592.69999999995</v>
      </c>
      <c r="K341" s="140">
        <f>อุดรธานี!AW148</f>
        <v>696099.8899999999</v>
      </c>
      <c r="L341" s="141">
        <f>อุดรธานี!AX148</f>
        <v>204647.12</v>
      </c>
      <c r="M341" s="141">
        <f>อุดรธานี!AY148</f>
        <v>261732.02000000002</v>
      </c>
      <c r="N341" s="137"/>
      <c r="O341" s="137"/>
      <c r="P341" s="137"/>
      <c r="Q341" s="129">
        <f t="shared" si="35"/>
        <v>-57084.900000000023</v>
      </c>
      <c r="R341" s="130">
        <f t="shared" si="36"/>
        <v>37.918680748564014</v>
      </c>
    </row>
    <row r="342" spans="1:18" x14ac:dyDescent="0.35">
      <c r="A342" s="136">
        <v>4</v>
      </c>
      <c r="B342" s="137" t="s">
        <v>64</v>
      </c>
      <c r="C342" s="137" t="s">
        <v>332</v>
      </c>
      <c r="D342" s="137" t="s">
        <v>143</v>
      </c>
      <c r="E342" s="137" t="s">
        <v>50</v>
      </c>
      <c r="F342" s="137" t="s">
        <v>180</v>
      </c>
      <c r="G342" s="137" t="s">
        <v>955</v>
      </c>
      <c r="H342" s="138">
        <v>2048</v>
      </c>
      <c r="I342" s="136">
        <v>2</v>
      </c>
      <c r="J342" s="139">
        <f>อุดรธานี!F149</f>
        <v>336744.95</v>
      </c>
      <c r="K342" s="140">
        <f>อุดรธานี!AW149</f>
        <v>351289.26</v>
      </c>
      <c r="L342" s="141">
        <f>อุดรธานี!AX149</f>
        <v>233375.01</v>
      </c>
      <c r="M342" s="141">
        <f>อุดรธานี!AY149</f>
        <v>295693.28999999998</v>
      </c>
      <c r="N342" s="137"/>
      <c r="O342" s="137"/>
      <c r="P342" s="137"/>
      <c r="Q342" s="129">
        <f t="shared" si="35"/>
        <v>-62318.27999999997</v>
      </c>
      <c r="R342" s="130">
        <f t="shared" si="36"/>
        <v>113.9526416015625</v>
      </c>
    </row>
    <row r="343" spans="1:18" x14ac:dyDescent="0.35">
      <c r="A343" s="136">
        <v>5</v>
      </c>
      <c r="B343" s="137" t="s">
        <v>64</v>
      </c>
      <c r="C343" s="137" t="s">
        <v>332</v>
      </c>
      <c r="D343" s="137" t="s">
        <v>143</v>
      </c>
      <c r="E343" s="137" t="s">
        <v>50</v>
      </c>
      <c r="F343" s="137" t="s">
        <v>180</v>
      </c>
      <c r="G343" s="137" t="s">
        <v>956</v>
      </c>
      <c r="H343" s="138">
        <v>5559</v>
      </c>
      <c r="I343" s="136">
        <v>4</v>
      </c>
      <c r="J343" s="139">
        <f>อุดรธานี!F150</f>
        <v>354766.3</v>
      </c>
      <c r="K343" s="140">
        <f>อุดรธานี!AW150</f>
        <v>550699.76</v>
      </c>
      <c r="L343" s="141">
        <f>อุดรธานี!AX150</f>
        <v>297840.15000000002</v>
      </c>
      <c r="M343" s="141">
        <f>อุดรธานี!AY150</f>
        <v>385491.06</v>
      </c>
      <c r="N343" s="137"/>
      <c r="O343" s="137"/>
      <c r="P343" s="137"/>
      <c r="Q343" s="129">
        <f t="shared" si="35"/>
        <v>-87650.909999999974</v>
      </c>
      <c r="R343" s="130">
        <f t="shared" si="36"/>
        <v>53.578008634646523</v>
      </c>
    </row>
    <row r="344" spans="1:18" x14ac:dyDescent="0.35">
      <c r="A344" s="136">
        <v>6</v>
      </c>
      <c r="B344" s="137" t="s">
        <v>64</v>
      </c>
      <c r="C344" s="137" t="s">
        <v>332</v>
      </c>
      <c r="D344" s="137" t="s">
        <v>143</v>
      </c>
      <c r="E344" s="137" t="s">
        <v>50</v>
      </c>
      <c r="F344" s="137" t="s">
        <v>180</v>
      </c>
      <c r="G344" s="137" t="s">
        <v>957</v>
      </c>
      <c r="H344" s="138">
        <v>3394</v>
      </c>
      <c r="I344" s="136">
        <v>3</v>
      </c>
      <c r="J344" s="139">
        <f>อุดรธานี!F151</f>
        <v>299972.37</v>
      </c>
      <c r="K344" s="140">
        <f>อุดรธานี!AW151</f>
        <v>520614.44999999995</v>
      </c>
      <c r="L344" s="141">
        <f>อุดรธานี!AX151</f>
        <v>270672.8</v>
      </c>
      <c r="M344" s="141">
        <f>อุดรธานี!AY151</f>
        <v>329966.86000000004</v>
      </c>
      <c r="N344" s="137"/>
      <c r="O344" s="137"/>
      <c r="P344" s="137"/>
      <c r="Q344" s="129">
        <f t="shared" si="35"/>
        <v>-59294.060000000056</v>
      </c>
      <c r="R344" s="130">
        <f t="shared" si="36"/>
        <v>79.750383028874481</v>
      </c>
    </row>
    <row r="345" spans="1:18" x14ac:dyDescent="0.35">
      <c r="A345" s="136">
        <v>7</v>
      </c>
      <c r="B345" s="137" t="s">
        <v>64</v>
      </c>
      <c r="C345" s="137" t="s">
        <v>332</v>
      </c>
      <c r="D345" s="137" t="s">
        <v>143</v>
      </c>
      <c r="E345" s="137" t="s">
        <v>50</v>
      </c>
      <c r="F345" s="137" t="s">
        <v>180</v>
      </c>
      <c r="G345" s="137" t="s">
        <v>958</v>
      </c>
      <c r="H345" s="138">
        <v>4182</v>
      </c>
      <c r="I345" s="136">
        <v>3</v>
      </c>
      <c r="J345" s="139">
        <f>อุดรธานี!F152</f>
        <v>82455.539999999994</v>
      </c>
      <c r="K345" s="140">
        <f>อุดรธานี!AW152</f>
        <v>92770.94</v>
      </c>
      <c r="L345" s="141">
        <f>อุดรธานี!AX152</f>
        <v>159778.25</v>
      </c>
      <c r="M345" s="141">
        <f>อุดรธานี!AY152</f>
        <v>234747.16999999998</v>
      </c>
      <c r="N345" s="137"/>
      <c r="O345" s="137"/>
      <c r="P345" s="137"/>
      <c r="Q345" s="129">
        <f t="shared" si="35"/>
        <v>-74968.919999999984</v>
      </c>
      <c r="R345" s="130">
        <f t="shared" si="36"/>
        <v>38.206181252988998</v>
      </c>
    </row>
    <row r="346" spans="1:18" x14ac:dyDescent="0.35">
      <c r="A346" s="136">
        <v>8</v>
      </c>
      <c r="B346" s="137" t="s">
        <v>64</v>
      </c>
      <c r="C346" s="137" t="s">
        <v>332</v>
      </c>
      <c r="D346" s="137" t="s">
        <v>143</v>
      </c>
      <c r="E346" s="137" t="s">
        <v>50</v>
      </c>
      <c r="F346" s="137" t="s">
        <v>180</v>
      </c>
      <c r="G346" s="137" t="s">
        <v>959</v>
      </c>
      <c r="H346" s="138">
        <v>4497</v>
      </c>
      <c r="I346" s="136">
        <v>3</v>
      </c>
      <c r="J346" s="139">
        <f>อุดรธานี!F153</f>
        <v>53250.53</v>
      </c>
      <c r="K346" s="140">
        <f>อุดรธานี!AW153</f>
        <v>485276.23</v>
      </c>
      <c r="L346" s="141">
        <f>อุดรธานี!AX153</f>
        <v>263222.78999999998</v>
      </c>
      <c r="M346" s="141">
        <f>อุดรธานี!AY153</f>
        <v>335989.58</v>
      </c>
      <c r="N346" s="137"/>
      <c r="O346" s="137"/>
      <c r="P346" s="137"/>
      <c r="Q346" s="129">
        <f t="shared" si="35"/>
        <v>-72766.790000000037</v>
      </c>
      <c r="R346" s="130">
        <f t="shared" si="36"/>
        <v>58.532975316877916</v>
      </c>
    </row>
    <row r="347" spans="1:18" x14ac:dyDescent="0.35">
      <c r="A347" s="136">
        <v>9</v>
      </c>
      <c r="B347" s="137" t="s">
        <v>64</v>
      </c>
      <c r="C347" s="137" t="s">
        <v>332</v>
      </c>
      <c r="D347" s="137" t="s">
        <v>143</v>
      </c>
      <c r="E347" s="137" t="s">
        <v>50</v>
      </c>
      <c r="F347" s="137" t="s">
        <v>180</v>
      </c>
      <c r="G347" s="137" t="s">
        <v>960</v>
      </c>
      <c r="H347" s="138">
        <v>4239</v>
      </c>
      <c r="I347" s="136">
        <v>3</v>
      </c>
      <c r="J347" s="139">
        <f>อุดรธานี!F154</f>
        <v>152979.75</v>
      </c>
      <c r="K347" s="140">
        <f>อุดรธานี!AW154</f>
        <v>191115.53000000003</v>
      </c>
      <c r="L347" s="141">
        <f>อุดรธานี!AX154</f>
        <v>68827.58</v>
      </c>
      <c r="M347" s="141">
        <f>อุดรธานี!AY154</f>
        <v>194300.88999999998</v>
      </c>
      <c r="N347" s="137"/>
      <c r="O347" s="137"/>
      <c r="P347" s="137"/>
      <c r="Q347" s="129">
        <f t="shared" si="35"/>
        <v>-125473.30999999998</v>
      </c>
      <c r="R347" s="130">
        <f t="shared" si="36"/>
        <v>16.236749233309745</v>
      </c>
    </row>
    <row r="348" spans="1:18" x14ac:dyDescent="0.35">
      <c r="A348" s="136">
        <v>10</v>
      </c>
      <c r="B348" s="137" t="s">
        <v>64</v>
      </c>
      <c r="C348" s="137" t="s">
        <v>332</v>
      </c>
      <c r="D348" s="137" t="s">
        <v>143</v>
      </c>
      <c r="E348" s="137" t="s">
        <v>50</v>
      </c>
      <c r="F348" s="137" t="s">
        <v>180</v>
      </c>
      <c r="G348" s="137" t="s">
        <v>961</v>
      </c>
      <c r="H348" s="138">
        <v>3891</v>
      </c>
      <c r="I348" s="136">
        <v>3</v>
      </c>
      <c r="J348" s="139">
        <f>อุดรธานี!F155</f>
        <v>20934.54</v>
      </c>
      <c r="K348" s="140">
        <f>อุดรธานี!AW155</f>
        <v>96388.62</v>
      </c>
      <c r="L348" s="141">
        <f>อุดรธานี!AX155</f>
        <v>239208.03</v>
      </c>
      <c r="M348" s="141">
        <f>อุดรธานี!AY155</f>
        <v>333060.57999999996</v>
      </c>
      <c r="N348" s="137"/>
      <c r="O348" s="137"/>
      <c r="P348" s="137"/>
      <c r="Q348" s="129">
        <f t="shared" si="35"/>
        <v>-93852.549999999959</v>
      </c>
      <c r="R348" s="130">
        <f t="shared" si="36"/>
        <v>61.477262914417885</v>
      </c>
    </row>
    <row r="349" spans="1:18" x14ac:dyDescent="0.35">
      <c r="A349" s="136">
        <v>11</v>
      </c>
      <c r="B349" s="137" t="s">
        <v>64</v>
      </c>
      <c r="C349" s="137" t="s">
        <v>332</v>
      </c>
      <c r="D349" s="137" t="s">
        <v>143</v>
      </c>
      <c r="E349" s="137" t="s">
        <v>50</v>
      </c>
      <c r="F349" s="137" t="s">
        <v>180</v>
      </c>
      <c r="G349" s="137" t="s">
        <v>962</v>
      </c>
      <c r="H349" s="138">
        <v>3687</v>
      </c>
      <c r="I349" s="136">
        <v>3</v>
      </c>
      <c r="J349" s="139">
        <f>อุดรธานี!F156</f>
        <v>309162.58</v>
      </c>
      <c r="K349" s="140">
        <f>อุดรธานี!AW156</f>
        <v>468318.85000000009</v>
      </c>
      <c r="L349" s="141">
        <f>อุดรธานี!AX156</f>
        <v>138981.99</v>
      </c>
      <c r="M349" s="141">
        <f>อุดรธานี!AY156</f>
        <v>189823.55</v>
      </c>
      <c r="N349" s="137"/>
      <c r="O349" s="137"/>
      <c r="P349" s="137"/>
      <c r="Q349" s="129">
        <f t="shared" si="35"/>
        <v>-50841.56</v>
      </c>
      <c r="R349" s="130">
        <f t="shared" si="36"/>
        <v>37.695142392188771</v>
      </c>
    </row>
    <row r="350" spans="1:18" x14ac:dyDescent="0.35">
      <c r="A350" s="136">
        <v>12</v>
      </c>
      <c r="B350" s="137" t="s">
        <v>64</v>
      </c>
      <c r="C350" s="137" t="s">
        <v>332</v>
      </c>
      <c r="D350" s="137" t="s">
        <v>143</v>
      </c>
      <c r="E350" s="137" t="s">
        <v>50</v>
      </c>
      <c r="F350" s="137" t="s">
        <v>180</v>
      </c>
      <c r="G350" s="137" t="s">
        <v>963</v>
      </c>
      <c r="H350" s="138">
        <v>7013</v>
      </c>
      <c r="I350" s="136">
        <v>5</v>
      </c>
      <c r="J350" s="139">
        <f>อุดรธานี!F157</f>
        <v>315527.05</v>
      </c>
      <c r="K350" s="140">
        <f>อุดรธานี!AW157</f>
        <v>520926.21</v>
      </c>
      <c r="L350" s="141">
        <f>อุดรธานี!AX157</f>
        <v>303176.66000000003</v>
      </c>
      <c r="M350" s="141">
        <f>อุดรธานี!AY157</f>
        <v>301212.20999999996</v>
      </c>
      <c r="N350" s="137"/>
      <c r="O350" s="137"/>
      <c r="P350" s="137"/>
      <c r="Q350" s="129">
        <f t="shared" si="35"/>
        <v>1964.4500000000698</v>
      </c>
      <c r="R350" s="130">
        <f t="shared" si="36"/>
        <v>43.230665906174252</v>
      </c>
    </row>
    <row r="351" spans="1:18" x14ac:dyDescent="0.35">
      <c r="A351" s="136">
        <v>13</v>
      </c>
      <c r="B351" s="137" t="s">
        <v>64</v>
      </c>
      <c r="C351" s="137" t="s">
        <v>332</v>
      </c>
      <c r="D351" s="137" t="s">
        <v>143</v>
      </c>
      <c r="E351" s="137" t="s">
        <v>50</v>
      </c>
      <c r="F351" s="137" t="s">
        <v>180</v>
      </c>
      <c r="G351" s="137" t="s">
        <v>964</v>
      </c>
      <c r="H351" s="138">
        <v>4588</v>
      </c>
      <c r="I351" s="136">
        <v>4</v>
      </c>
      <c r="J351" s="139">
        <f>อุดรธานี!F158</f>
        <v>309745.39</v>
      </c>
      <c r="K351" s="140">
        <f>อุดรธานี!AW158</f>
        <v>317688.35000000003</v>
      </c>
      <c r="L351" s="141">
        <f>อุดรธานี!AX158</f>
        <v>199866.94</v>
      </c>
      <c r="M351" s="141">
        <f>อุดรธานี!AY158</f>
        <v>300903.61</v>
      </c>
      <c r="N351" s="137"/>
      <c r="O351" s="137"/>
      <c r="P351" s="137"/>
      <c r="Q351" s="129">
        <f t="shared" si="35"/>
        <v>-101036.66999999998</v>
      </c>
      <c r="R351" s="130">
        <f t="shared" si="36"/>
        <v>43.562977332170881</v>
      </c>
    </row>
    <row r="352" spans="1:18" x14ac:dyDescent="0.35">
      <c r="A352" s="136">
        <v>14</v>
      </c>
      <c r="B352" s="137" t="s">
        <v>64</v>
      </c>
      <c r="C352" s="137" t="s">
        <v>332</v>
      </c>
      <c r="D352" s="137" t="s">
        <v>143</v>
      </c>
      <c r="E352" s="137" t="s">
        <v>50</v>
      </c>
      <c r="F352" s="137" t="s">
        <v>180</v>
      </c>
      <c r="G352" s="137" t="s">
        <v>965</v>
      </c>
      <c r="H352" s="138">
        <v>2353</v>
      </c>
      <c r="I352" s="136">
        <v>2</v>
      </c>
      <c r="J352" s="139">
        <f>อุดรธานี!F159</f>
        <v>186935.85</v>
      </c>
      <c r="K352" s="140">
        <f>อุดรธานี!AW159</f>
        <v>261048.69</v>
      </c>
      <c r="L352" s="141">
        <f>อุดรธานี!AX159</f>
        <v>143273.4</v>
      </c>
      <c r="M352" s="141">
        <f>อุดรธานี!AY159</f>
        <v>208085.18999999997</v>
      </c>
      <c r="N352" s="137"/>
      <c r="O352" s="137"/>
      <c r="P352" s="137"/>
      <c r="Q352" s="129">
        <f t="shared" si="35"/>
        <v>-64811.789999999979</v>
      </c>
      <c r="R352" s="130">
        <f t="shared" si="36"/>
        <v>60.889672758181042</v>
      </c>
    </row>
    <row r="353" spans="1:18" x14ac:dyDescent="0.35">
      <c r="A353" s="136">
        <v>15</v>
      </c>
      <c r="B353" s="137" t="s">
        <v>64</v>
      </c>
      <c r="C353" s="137" t="s">
        <v>332</v>
      </c>
      <c r="D353" s="137" t="s">
        <v>143</v>
      </c>
      <c r="E353" s="137" t="s">
        <v>50</v>
      </c>
      <c r="F353" s="137" t="s">
        <v>180</v>
      </c>
      <c r="G353" s="137" t="s">
        <v>966</v>
      </c>
      <c r="H353" s="138">
        <v>3206</v>
      </c>
      <c r="I353" s="136">
        <v>3</v>
      </c>
      <c r="J353" s="139">
        <f>อุดรธานี!F160</f>
        <v>255512.87</v>
      </c>
      <c r="K353" s="140">
        <f>อุดรธานี!AW160</f>
        <v>455400.42</v>
      </c>
      <c r="L353" s="141">
        <f>อุดรธานี!AX160</f>
        <v>67717.3</v>
      </c>
      <c r="M353" s="141">
        <f>อุดรธานี!AY160</f>
        <v>180555.99000000002</v>
      </c>
      <c r="N353" s="137"/>
      <c r="O353" s="137"/>
      <c r="P353" s="137"/>
      <c r="Q353" s="129">
        <f t="shared" si="35"/>
        <v>-112838.69000000002</v>
      </c>
      <c r="R353" s="130">
        <f t="shared" si="36"/>
        <v>21.122052401746725</v>
      </c>
    </row>
    <row r="354" spans="1:18" x14ac:dyDescent="0.35">
      <c r="A354" s="136">
        <v>16</v>
      </c>
      <c r="B354" s="137" t="s">
        <v>64</v>
      </c>
      <c r="C354" s="137" t="s">
        <v>332</v>
      </c>
      <c r="D354" s="137" t="s">
        <v>143</v>
      </c>
      <c r="E354" s="137" t="s">
        <v>50</v>
      </c>
      <c r="F354" s="137" t="s">
        <v>180</v>
      </c>
      <c r="G354" s="137" t="s">
        <v>967</v>
      </c>
      <c r="H354" s="138">
        <v>2498</v>
      </c>
      <c r="I354" s="136">
        <v>2</v>
      </c>
      <c r="J354" s="139">
        <f>อุดรธานี!F161</f>
        <v>405152.4</v>
      </c>
      <c r="K354" s="140">
        <f>อุดรธานี!AW161</f>
        <v>329847.05000000005</v>
      </c>
      <c r="L354" s="141">
        <f>อุดรธานี!AX161</f>
        <v>109456.83</v>
      </c>
      <c r="M354" s="141">
        <f>อุดรธานี!AY161</f>
        <v>190953.69</v>
      </c>
      <c r="N354" s="137"/>
      <c r="O354" s="137"/>
      <c r="P354" s="137"/>
      <c r="Q354" s="129">
        <f t="shared" si="35"/>
        <v>-81496.86</v>
      </c>
      <c r="R354" s="130">
        <f t="shared" si="36"/>
        <v>43.817786228983188</v>
      </c>
    </row>
    <row r="355" spans="1:18" x14ac:dyDescent="0.35">
      <c r="A355" s="136">
        <v>17</v>
      </c>
      <c r="B355" s="137" t="s">
        <v>64</v>
      </c>
      <c r="C355" s="137" t="s">
        <v>332</v>
      </c>
      <c r="D355" s="137" t="s">
        <v>143</v>
      </c>
      <c r="E355" s="137" t="s">
        <v>50</v>
      </c>
      <c r="F355" s="137" t="s">
        <v>180</v>
      </c>
      <c r="G355" s="137" t="s">
        <v>968</v>
      </c>
      <c r="H355" s="138">
        <v>4052</v>
      </c>
      <c r="I355" s="136">
        <v>3</v>
      </c>
      <c r="J355" s="139">
        <f>อุดรธานี!F162</f>
        <v>197154.64</v>
      </c>
      <c r="K355" s="140">
        <f>อุดรธานี!AW162</f>
        <v>238818.16000000003</v>
      </c>
      <c r="L355" s="141">
        <f>อุดรธานี!AX162</f>
        <v>159768.25</v>
      </c>
      <c r="M355" s="141">
        <f>อุดรธานี!AY162</f>
        <v>247687.77000000002</v>
      </c>
      <c r="N355" s="137"/>
      <c r="O355" s="137"/>
      <c r="P355" s="137"/>
      <c r="Q355" s="129">
        <f t="shared" si="35"/>
        <v>-87919.520000000019</v>
      </c>
      <c r="R355" s="130">
        <f t="shared" si="36"/>
        <v>39.429479269496547</v>
      </c>
    </row>
    <row r="356" spans="1:18" x14ac:dyDescent="0.35">
      <c r="A356" s="136">
        <v>18</v>
      </c>
      <c r="B356" s="137" t="s">
        <v>64</v>
      </c>
      <c r="C356" s="137" t="s">
        <v>332</v>
      </c>
      <c r="D356" s="137" t="s">
        <v>143</v>
      </c>
      <c r="E356" s="137" t="s">
        <v>50</v>
      </c>
      <c r="F356" s="137" t="s">
        <v>180</v>
      </c>
      <c r="G356" s="137" t="s">
        <v>969</v>
      </c>
      <c r="H356" s="138">
        <v>2478</v>
      </c>
      <c r="I356" s="136">
        <v>2</v>
      </c>
      <c r="J356" s="139">
        <f>อุดรธานี!F163</f>
        <v>145142.20000000001</v>
      </c>
      <c r="K356" s="140">
        <f>อุดรธานี!AW163</f>
        <v>134156</v>
      </c>
      <c r="L356" s="141">
        <f>อุดรธานี!AX163</f>
        <v>141566.84000000003</v>
      </c>
      <c r="M356" s="141">
        <f>อุดรธานี!AY163</f>
        <v>226195.62999999998</v>
      </c>
      <c r="N356" s="137"/>
      <c r="O356" s="137"/>
      <c r="P356" s="137"/>
      <c r="Q356" s="129">
        <f t="shared" si="35"/>
        <v>-84628.78999999995</v>
      </c>
      <c r="R356" s="130">
        <f t="shared" si="36"/>
        <v>57.129475383373702</v>
      </c>
    </row>
    <row r="357" spans="1:18" x14ac:dyDescent="0.35">
      <c r="A357" s="136">
        <v>19</v>
      </c>
      <c r="B357" s="137" t="s">
        <v>64</v>
      </c>
      <c r="C357" s="137" t="s">
        <v>334</v>
      </c>
      <c r="D357" s="137" t="s">
        <v>143</v>
      </c>
      <c r="E357" s="137" t="s">
        <v>50</v>
      </c>
      <c r="F357" s="137" t="s">
        <v>180</v>
      </c>
      <c r="G357" s="137" t="s">
        <v>970</v>
      </c>
      <c r="H357" s="138">
        <v>2353</v>
      </c>
      <c r="I357" s="136">
        <v>2</v>
      </c>
      <c r="J357" s="139">
        <f>อุดรธานี!F164</f>
        <v>284605.73</v>
      </c>
      <c r="K357" s="140">
        <f>อุดรธานี!AW164</f>
        <v>385108.08999999997</v>
      </c>
      <c r="L357" s="141">
        <f>อุดรธานี!AX164</f>
        <v>150219.6</v>
      </c>
      <c r="M357" s="141">
        <f>อุดรธานี!AY164</f>
        <v>264038.45999999996</v>
      </c>
      <c r="N357" s="137"/>
      <c r="O357" s="137"/>
      <c r="P357" s="137"/>
      <c r="Q357" s="129">
        <f t="shared" si="35"/>
        <v>-113818.85999999996</v>
      </c>
      <c r="R357" s="130">
        <f t="shared" si="36"/>
        <v>63.841733956651083</v>
      </c>
    </row>
    <row r="358" spans="1:18" x14ac:dyDescent="0.35">
      <c r="A358" s="136">
        <v>20</v>
      </c>
      <c r="B358" s="137" t="s">
        <v>64</v>
      </c>
      <c r="C358" s="137" t="s">
        <v>335</v>
      </c>
      <c r="D358" s="137" t="s">
        <v>143</v>
      </c>
      <c r="E358" s="137" t="s">
        <v>50</v>
      </c>
      <c r="F358" s="137" t="s">
        <v>180</v>
      </c>
      <c r="G358" s="137" t="s">
        <v>971</v>
      </c>
      <c r="H358" s="138">
        <v>5363</v>
      </c>
      <c r="I358" s="136">
        <v>4</v>
      </c>
      <c r="J358" s="139">
        <f>อุดรธานี!F165</f>
        <v>371310.23</v>
      </c>
      <c r="K358" s="140">
        <f>อุดรธานี!AW165</f>
        <v>378871.93</v>
      </c>
      <c r="L358" s="141">
        <f>อุดรธานี!AX165</f>
        <v>255207.55</v>
      </c>
      <c r="M358" s="141">
        <f>อุดรธานี!AY165</f>
        <v>299005.83</v>
      </c>
      <c r="N358" s="137"/>
      <c r="O358" s="137"/>
      <c r="P358" s="137"/>
      <c r="Q358" s="129">
        <f t="shared" si="35"/>
        <v>-43798.280000000028</v>
      </c>
      <c r="R358" s="130">
        <f t="shared" si="36"/>
        <v>47.586714525452173</v>
      </c>
    </row>
    <row r="359" spans="1:18" x14ac:dyDescent="0.35">
      <c r="A359" s="136">
        <v>21</v>
      </c>
      <c r="B359" s="137" t="s">
        <v>64</v>
      </c>
      <c r="C359" s="137" t="s">
        <v>336</v>
      </c>
      <c r="D359" s="137" t="s">
        <v>143</v>
      </c>
      <c r="E359" s="137" t="s">
        <v>50</v>
      </c>
      <c r="F359" s="137" t="s">
        <v>180</v>
      </c>
      <c r="G359" s="137" t="s">
        <v>972</v>
      </c>
      <c r="H359" s="138">
        <v>2121</v>
      </c>
      <c r="I359" s="136">
        <v>2</v>
      </c>
      <c r="J359" s="139">
        <f>อุดรธานี!F166</f>
        <v>219786.16</v>
      </c>
      <c r="K359" s="140">
        <f>อุดรธานี!AW166</f>
        <v>393402.38999999996</v>
      </c>
      <c r="L359" s="141">
        <f>อุดรธานี!AX166</f>
        <v>124866.22</v>
      </c>
      <c r="M359" s="141">
        <f>อุดรธานี!AY166</f>
        <v>172336.71000000002</v>
      </c>
      <c r="N359" s="137"/>
      <c r="O359" s="137"/>
      <c r="P359" s="137"/>
      <c r="Q359" s="129">
        <f t="shared" si="35"/>
        <v>-47470.49000000002</v>
      </c>
      <c r="R359" s="130">
        <f t="shared" si="36"/>
        <v>58.871390853371054</v>
      </c>
    </row>
    <row r="360" spans="1:18" s="148" customFormat="1" x14ac:dyDescent="0.35">
      <c r="A360" s="142">
        <v>12</v>
      </c>
      <c r="B360" s="143" t="s">
        <v>64</v>
      </c>
      <c r="C360" s="143"/>
      <c r="D360" s="143"/>
      <c r="E360" s="143" t="s">
        <v>77</v>
      </c>
      <c r="F360" s="143"/>
      <c r="G360" s="143" t="s">
        <v>337</v>
      </c>
      <c r="H360" s="149">
        <f>SUM(H339:H359)</f>
        <v>76244</v>
      </c>
      <c r="I360" s="142"/>
      <c r="J360" s="145">
        <f>SUM(J339:J359)</f>
        <v>4986063.49</v>
      </c>
      <c r="K360" s="145">
        <f t="shared" ref="K360:M360" si="38">SUM(K339:K359)</f>
        <v>7646142.8399999999</v>
      </c>
      <c r="L360" s="145">
        <f t="shared" si="38"/>
        <v>3653563.55</v>
      </c>
      <c r="M360" s="145">
        <f t="shared" si="38"/>
        <v>5101580.2700000005</v>
      </c>
      <c r="N360" s="143">
        <v>20</v>
      </c>
      <c r="O360" s="143">
        <v>20</v>
      </c>
      <c r="P360" s="143">
        <f>N360-O360</f>
        <v>0</v>
      </c>
      <c r="Q360" s="146">
        <f t="shared" si="35"/>
        <v>-1448016.7200000007</v>
      </c>
      <c r="R360" s="147">
        <f>L360/H360</f>
        <v>47.919358244583179</v>
      </c>
    </row>
    <row r="361" spans="1:18" x14ac:dyDescent="0.35">
      <c r="A361" s="136">
        <v>1</v>
      </c>
      <c r="B361" s="137" t="s">
        <v>64</v>
      </c>
      <c r="C361" s="137" t="s">
        <v>334</v>
      </c>
      <c r="D361" s="137" t="s">
        <v>146</v>
      </c>
      <c r="E361" s="137" t="s">
        <v>51</v>
      </c>
      <c r="F361" s="137" t="s">
        <v>210</v>
      </c>
      <c r="G361" s="137" t="s">
        <v>338</v>
      </c>
      <c r="H361" s="138"/>
      <c r="I361" s="136"/>
      <c r="J361" s="139"/>
      <c r="K361" s="140"/>
      <c r="L361" s="141"/>
      <c r="M361" s="141"/>
      <c r="N361" s="137"/>
      <c r="O361" s="137"/>
      <c r="P361" s="137"/>
    </row>
    <row r="362" spans="1:18" x14ac:dyDescent="0.35">
      <c r="A362" s="136">
        <v>2</v>
      </c>
      <c r="B362" s="137" t="s">
        <v>64</v>
      </c>
      <c r="C362" s="137" t="s">
        <v>334</v>
      </c>
      <c r="D362" s="137" t="s">
        <v>146</v>
      </c>
      <c r="E362" s="137" t="s">
        <v>51</v>
      </c>
      <c r="F362" s="137" t="s">
        <v>180</v>
      </c>
      <c r="G362" s="137" t="s">
        <v>973</v>
      </c>
      <c r="H362" s="138">
        <v>5006</v>
      </c>
      <c r="I362" s="136">
        <v>4</v>
      </c>
      <c r="J362" s="139">
        <f>อุดรธานี!F167</f>
        <v>468591.17</v>
      </c>
      <c r="K362" s="140">
        <f>อุดรธานี!AW167</f>
        <v>894650.85000000009</v>
      </c>
      <c r="L362" s="141">
        <f>อุดรธานี!AX167</f>
        <v>96962.03</v>
      </c>
      <c r="M362" s="141">
        <f>อุดรธานี!AY167</f>
        <v>230873.35</v>
      </c>
      <c r="N362" s="137"/>
      <c r="O362" s="137"/>
      <c r="P362" s="137"/>
      <c r="Q362" s="129">
        <f t="shared" si="35"/>
        <v>-133911.32</v>
      </c>
      <c r="R362" s="130">
        <f t="shared" si="36"/>
        <v>19.369163004394725</v>
      </c>
    </row>
    <row r="363" spans="1:18" x14ac:dyDescent="0.35">
      <c r="A363" s="136">
        <v>3</v>
      </c>
      <c r="B363" s="137" t="s">
        <v>64</v>
      </c>
      <c r="C363" s="137" t="s">
        <v>334</v>
      </c>
      <c r="D363" s="137" t="s">
        <v>146</v>
      </c>
      <c r="E363" s="137" t="s">
        <v>51</v>
      </c>
      <c r="F363" s="137" t="s">
        <v>180</v>
      </c>
      <c r="G363" s="137" t="s">
        <v>974</v>
      </c>
      <c r="H363" s="138">
        <v>2343</v>
      </c>
      <c r="I363" s="136">
        <v>2</v>
      </c>
      <c r="J363" s="139">
        <f>อุดรธานี!F168</f>
        <v>184718.63</v>
      </c>
      <c r="K363" s="140">
        <f>อุดรธานี!AW168</f>
        <v>196389.59</v>
      </c>
      <c r="L363" s="141">
        <f>อุดรธานี!AX168</f>
        <v>175659.7</v>
      </c>
      <c r="M363" s="141">
        <f>อุดรธานี!AY168</f>
        <v>256865.76</v>
      </c>
      <c r="N363" s="137"/>
      <c r="O363" s="137"/>
      <c r="P363" s="137"/>
      <c r="Q363" s="129">
        <f t="shared" si="35"/>
        <v>-81206.06</v>
      </c>
      <c r="R363" s="130">
        <f t="shared" si="36"/>
        <v>74.972129748186092</v>
      </c>
    </row>
    <row r="364" spans="1:18" x14ac:dyDescent="0.35">
      <c r="A364" s="136">
        <v>4</v>
      </c>
      <c r="B364" s="137" t="s">
        <v>64</v>
      </c>
      <c r="C364" s="137" t="s">
        <v>334</v>
      </c>
      <c r="D364" s="137" t="s">
        <v>146</v>
      </c>
      <c r="E364" s="137" t="s">
        <v>51</v>
      </c>
      <c r="F364" s="137" t="s">
        <v>180</v>
      </c>
      <c r="G364" s="137" t="s">
        <v>975</v>
      </c>
      <c r="H364" s="138">
        <v>2524</v>
      </c>
      <c r="I364" s="136">
        <v>2</v>
      </c>
      <c r="J364" s="139">
        <f>อุดรธานี!F169</f>
        <v>186063.73</v>
      </c>
      <c r="K364" s="140">
        <f>อุดรธานี!AW169</f>
        <v>321544.63</v>
      </c>
      <c r="L364" s="141">
        <f>อุดรธานี!AX169</f>
        <v>130488.65</v>
      </c>
      <c r="M364" s="141">
        <f>อุดรธานี!AY169</f>
        <v>253803.01</v>
      </c>
      <c r="N364" s="137"/>
      <c r="O364" s="137"/>
      <c r="P364" s="137"/>
      <c r="Q364" s="129">
        <f t="shared" si="35"/>
        <v>-123314.36000000002</v>
      </c>
      <c r="R364" s="130">
        <f t="shared" si="36"/>
        <v>51.699148177496035</v>
      </c>
    </row>
    <row r="365" spans="1:18" x14ac:dyDescent="0.35">
      <c r="A365" s="136">
        <v>5</v>
      </c>
      <c r="B365" s="137" t="s">
        <v>64</v>
      </c>
      <c r="C365" s="137" t="s">
        <v>334</v>
      </c>
      <c r="D365" s="137" t="s">
        <v>146</v>
      </c>
      <c r="E365" s="137" t="s">
        <v>51</v>
      </c>
      <c r="F365" s="137" t="s">
        <v>180</v>
      </c>
      <c r="G365" s="137" t="s">
        <v>976</v>
      </c>
      <c r="H365" s="138">
        <v>6272</v>
      </c>
      <c r="I365" s="136">
        <v>5</v>
      </c>
      <c r="J365" s="139">
        <f>อุดรธานี!F170</f>
        <v>1352793.54</v>
      </c>
      <c r="K365" s="140">
        <f>อุดรธานี!AW170</f>
        <v>1628489.47</v>
      </c>
      <c r="L365" s="141">
        <f>อุดรธานี!AX170</f>
        <v>170037.31</v>
      </c>
      <c r="M365" s="141">
        <f>อุดรธานี!AY170</f>
        <v>261368.82</v>
      </c>
      <c r="N365" s="137"/>
      <c r="O365" s="137"/>
      <c r="P365" s="137"/>
      <c r="Q365" s="129">
        <f t="shared" si="35"/>
        <v>-91331.510000000009</v>
      </c>
      <c r="R365" s="130">
        <f t="shared" si="36"/>
        <v>27.11054049744898</v>
      </c>
    </row>
    <row r="366" spans="1:18" x14ac:dyDescent="0.35">
      <c r="A366" s="136">
        <v>6</v>
      </c>
      <c r="B366" s="137" t="s">
        <v>64</v>
      </c>
      <c r="C366" s="137" t="s">
        <v>334</v>
      </c>
      <c r="D366" s="137" t="s">
        <v>146</v>
      </c>
      <c r="E366" s="137" t="s">
        <v>51</v>
      </c>
      <c r="F366" s="137" t="s">
        <v>180</v>
      </c>
      <c r="G366" s="137" t="s">
        <v>977</v>
      </c>
      <c r="H366" s="138">
        <v>5818</v>
      </c>
      <c r="I366" s="136">
        <v>4</v>
      </c>
      <c r="J366" s="139">
        <f>อุดรธานี!F171</f>
        <v>1957115.55</v>
      </c>
      <c r="K366" s="140">
        <f>อุดรธานี!AW171</f>
        <v>3487433.5100000002</v>
      </c>
      <c r="L366" s="141">
        <f>อุดรธานี!AX171</f>
        <v>369205.49</v>
      </c>
      <c r="M366" s="141">
        <f>อุดรธานี!AY171</f>
        <v>334948.14999999997</v>
      </c>
      <c r="N366" s="137"/>
      <c r="O366" s="137"/>
      <c r="P366" s="137"/>
      <c r="Q366" s="129">
        <f t="shared" si="35"/>
        <v>34257.340000000026</v>
      </c>
      <c r="R366" s="130">
        <f t="shared" si="36"/>
        <v>63.459176693021654</v>
      </c>
    </row>
    <row r="367" spans="1:18" x14ac:dyDescent="0.35">
      <c r="A367" s="136">
        <v>7</v>
      </c>
      <c r="B367" s="137" t="s">
        <v>64</v>
      </c>
      <c r="C367" s="137" t="s">
        <v>334</v>
      </c>
      <c r="D367" s="137" t="s">
        <v>146</v>
      </c>
      <c r="E367" s="137" t="s">
        <v>51</v>
      </c>
      <c r="F367" s="137" t="s">
        <v>180</v>
      </c>
      <c r="G367" s="137" t="s">
        <v>978</v>
      </c>
      <c r="H367" s="138">
        <v>3371</v>
      </c>
      <c r="I367" s="136">
        <v>3</v>
      </c>
      <c r="J367" s="139">
        <f>อุดรธานี!F172</f>
        <v>317251.49</v>
      </c>
      <c r="K367" s="140">
        <f>อุดรธานี!AW172</f>
        <v>482091.01</v>
      </c>
      <c r="L367" s="141">
        <f>อุดรธานี!AX172</f>
        <v>91700.5</v>
      </c>
      <c r="M367" s="141">
        <f>อุดรธานี!AY172</f>
        <v>200962.32</v>
      </c>
      <c r="N367" s="137"/>
      <c r="O367" s="137"/>
      <c r="P367" s="137"/>
      <c r="Q367" s="129">
        <f t="shared" si="35"/>
        <v>-109261.82</v>
      </c>
      <c r="R367" s="130">
        <f t="shared" si="36"/>
        <v>27.202758825274401</v>
      </c>
    </row>
    <row r="368" spans="1:18" x14ac:dyDescent="0.35">
      <c r="A368" s="136">
        <v>8</v>
      </c>
      <c r="B368" s="137" t="s">
        <v>64</v>
      </c>
      <c r="C368" s="137" t="s">
        <v>334</v>
      </c>
      <c r="D368" s="137" t="s">
        <v>146</v>
      </c>
      <c r="E368" s="137" t="s">
        <v>51</v>
      </c>
      <c r="F368" s="137" t="s">
        <v>180</v>
      </c>
      <c r="G368" s="137" t="s">
        <v>979</v>
      </c>
      <c r="H368" s="138">
        <v>4503</v>
      </c>
      <c r="I368" s="136">
        <v>4</v>
      </c>
      <c r="J368" s="139">
        <f>อุดรธานี!F173</f>
        <v>517745.12</v>
      </c>
      <c r="K368" s="140">
        <f>อุดรธานี!AW173</f>
        <v>1048252.8499999999</v>
      </c>
      <c r="L368" s="141">
        <f>อุดรธานี!AX173</f>
        <v>106423</v>
      </c>
      <c r="M368" s="141">
        <f>อุดรธานี!AY173</f>
        <v>203626.97999999998</v>
      </c>
      <c r="N368" s="137"/>
      <c r="O368" s="137"/>
      <c r="P368" s="137"/>
      <c r="Q368" s="129">
        <f t="shared" si="35"/>
        <v>-97203.979999999981</v>
      </c>
      <c r="R368" s="130">
        <f t="shared" si="36"/>
        <v>23.633799689096158</v>
      </c>
    </row>
    <row r="369" spans="1:18" x14ac:dyDescent="0.35">
      <c r="A369" s="136">
        <v>9</v>
      </c>
      <c r="B369" s="137" t="s">
        <v>64</v>
      </c>
      <c r="C369" s="137" t="s">
        <v>334</v>
      </c>
      <c r="D369" s="137" t="s">
        <v>146</v>
      </c>
      <c r="E369" s="137" t="s">
        <v>51</v>
      </c>
      <c r="F369" s="137" t="s">
        <v>180</v>
      </c>
      <c r="G369" s="137" t="s">
        <v>980</v>
      </c>
      <c r="H369" s="138">
        <v>2325</v>
      </c>
      <c r="I369" s="136">
        <v>2</v>
      </c>
      <c r="J369" s="139">
        <f>อุดรธานี!F174</f>
        <v>314406.14</v>
      </c>
      <c r="K369" s="140">
        <f>อุดรธานี!AW174</f>
        <v>498330.08999999997</v>
      </c>
      <c r="L369" s="141">
        <f>อุดรธานี!AX174</f>
        <v>85088.25</v>
      </c>
      <c r="M369" s="141">
        <f>อุดรธานี!AY174</f>
        <v>149163.19000000003</v>
      </c>
      <c r="N369" s="137"/>
      <c r="O369" s="137"/>
      <c r="P369" s="137"/>
      <c r="Q369" s="129">
        <f t="shared" si="35"/>
        <v>-64074.940000000031</v>
      </c>
      <c r="R369" s="130">
        <f t="shared" si="36"/>
        <v>36.597096774193545</v>
      </c>
    </row>
    <row r="370" spans="1:18" x14ac:dyDescent="0.35">
      <c r="A370" s="136">
        <v>10</v>
      </c>
      <c r="B370" s="137" t="s">
        <v>64</v>
      </c>
      <c r="C370" s="137" t="s">
        <v>334</v>
      </c>
      <c r="D370" s="137" t="s">
        <v>146</v>
      </c>
      <c r="E370" s="137" t="s">
        <v>51</v>
      </c>
      <c r="F370" s="137" t="s">
        <v>180</v>
      </c>
      <c r="G370" s="137" t="s">
        <v>981</v>
      </c>
      <c r="H370" s="138">
        <v>1480</v>
      </c>
      <c r="I370" s="136">
        <v>1</v>
      </c>
      <c r="J370" s="139">
        <f>อุดรธานี!F175</f>
        <v>140080.10999999999</v>
      </c>
      <c r="K370" s="140">
        <f>อุดรธานี!AW175</f>
        <v>167542.00999999998</v>
      </c>
      <c r="L370" s="141">
        <f>อุดรธานี!AX175</f>
        <v>61716.5</v>
      </c>
      <c r="M370" s="141">
        <f>อุดรธานี!AY175</f>
        <v>126685.43000000001</v>
      </c>
      <c r="N370" s="137"/>
      <c r="O370" s="137"/>
      <c r="P370" s="137"/>
      <c r="Q370" s="129">
        <f t="shared" si="35"/>
        <v>-64968.930000000008</v>
      </c>
      <c r="R370" s="130">
        <f t="shared" si="36"/>
        <v>41.700337837837836</v>
      </c>
    </row>
    <row r="371" spans="1:18" s="148" customFormat="1" x14ac:dyDescent="0.35">
      <c r="A371" s="142">
        <v>13</v>
      </c>
      <c r="B371" s="143" t="s">
        <v>64</v>
      </c>
      <c r="C371" s="143"/>
      <c r="D371" s="143"/>
      <c r="E371" s="143" t="s">
        <v>77</v>
      </c>
      <c r="F371" s="143"/>
      <c r="G371" s="143" t="s">
        <v>339</v>
      </c>
      <c r="H371" s="149">
        <f>SUM(H361:H370)</f>
        <v>33642</v>
      </c>
      <c r="I371" s="142"/>
      <c r="J371" s="145">
        <f>SUM(J361:J370)</f>
        <v>5438765.4800000004</v>
      </c>
      <c r="K371" s="145">
        <f t="shared" ref="K371:M371" si="39">SUM(K361:K370)</f>
        <v>8724724.0099999998</v>
      </c>
      <c r="L371" s="145">
        <f t="shared" si="39"/>
        <v>1287281.43</v>
      </c>
      <c r="M371" s="145">
        <f t="shared" si="39"/>
        <v>2018297.0099999998</v>
      </c>
      <c r="N371" s="143">
        <v>9</v>
      </c>
      <c r="O371" s="143">
        <v>9</v>
      </c>
      <c r="P371" s="143">
        <f>N371-O371</f>
        <v>0</v>
      </c>
      <c r="Q371" s="146">
        <f t="shared" si="35"/>
        <v>-731015.57999999984</v>
      </c>
      <c r="R371" s="147">
        <f>L371/H371</f>
        <v>38.264117174959871</v>
      </c>
    </row>
    <row r="372" spans="1:18" x14ac:dyDescent="0.35">
      <c r="A372" s="136">
        <v>1</v>
      </c>
      <c r="B372" s="137" t="s">
        <v>64</v>
      </c>
      <c r="C372" s="137" t="s">
        <v>335</v>
      </c>
      <c r="D372" s="137" t="s">
        <v>149</v>
      </c>
      <c r="E372" s="137" t="s">
        <v>52</v>
      </c>
      <c r="F372" s="137" t="s">
        <v>210</v>
      </c>
      <c r="G372" s="137" t="s">
        <v>340</v>
      </c>
      <c r="H372" s="138"/>
      <c r="I372" s="136"/>
      <c r="J372" s="139"/>
      <c r="K372" s="140"/>
      <c r="L372" s="141"/>
      <c r="M372" s="141"/>
      <c r="N372" s="137"/>
      <c r="O372" s="137"/>
      <c r="P372" s="137"/>
    </row>
    <row r="373" spans="1:18" x14ac:dyDescent="0.35">
      <c r="A373" s="136">
        <v>2</v>
      </c>
      <c r="B373" s="137" t="s">
        <v>64</v>
      </c>
      <c r="C373" s="137" t="s">
        <v>335</v>
      </c>
      <c r="D373" s="137" t="s">
        <v>149</v>
      </c>
      <c r="E373" s="137" t="s">
        <v>52</v>
      </c>
      <c r="F373" s="137" t="s">
        <v>180</v>
      </c>
      <c r="G373" s="137" t="s">
        <v>982</v>
      </c>
      <c r="H373" s="138">
        <v>8344</v>
      </c>
      <c r="I373" s="136">
        <v>5</v>
      </c>
      <c r="J373" s="139">
        <f>อุดรธานี!F176</f>
        <v>1003499.58</v>
      </c>
      <c r="K373" s="140">
        <f>อุดรธานี!AW176</f>
        <v>1174368.71</v>
      </c>
      <c r="L373" s="141">
        <f>อุดรธานี!AX176</f>
        <v>224156.81</v>
      </c>
      <c r="M373" s="141">
        <f>อุดรธานี!AY176</f>
        <v>219143.93</v>
      </c>
      <c r="N373" s="137"/>
      <c r="O373" s="137"/>
      <c r="P373" s="137"/>
      <c r="Q373" s="129">
        <f t="shared" si="35"/>
        <v>5012.8800000000047</v>
      </c>
      <c r="R373" s="130">
        <f t="shared" si="36"/>
        <v>26.864430728667305</v>
      </c>
    </row>
    <row r="374" spans="1:18" x14ac:dyDescent="0.35">
      <c r="A374" s="136">
        <v>3</v>
      </c>
      <c r="B374" s="137" t="s">
        <v>64</v>
      </c>
      <c r="C374" s="137" t="s">
        <v>335</v>
      </c>
      <c r="D374" s="137" t="s">
        <v>149</v>
      </c>
      <c r="E374" s="137" t="s">
        <v>52</v>
      </c>
      <c r="F374" s="137" t="s">
        <v>180</v>
      </c>
      <c r="G374" s="137" t="s">
        <v>983</v>
      </c>
      <c r="H374" s="138">
        <v>3901</v>
      </c>
      <c r="I374" s="136">
        <v>3</v>
      </c>
      <c r="J374" s="139">
        <f>อุดรธานี!F177</f>
        <v>474468.79</v>
      </c>
      <c r="K374" s="140">
        <f>อุดรธานี!AW177</f>
        <v>771019.85</v>
      </c>
      <c r="L374" s="141">
        <f>อุดรธานี!AX177</f>
        <v>234939.68</v>
      </c>
      <c r="M374" s="141">
        <f>อุดรธานี!AY177</f>
        <v>288893.21000000002</v>
      </c>
      <c r="N374" s="137"/>
      <c r="O374" s="137"/>
      <c r="P374" s="137"/>
      <c r="Q374" s="129">
        <f t="shared" si="35"/>
        <v>-53953.530000000028</v>
      </c>
      <c r="R374" s="130">
        <f t="shared" si="36"/>
        <v>60.225501153550368</v>
      </c>
    </row>
    <row r="375" spans="1:18" s="206" customFormat="1" x14ac:dyDescent="0.35">
      <c r="A375" s="199">
        <v>4</v>
      </c>
      <c r="B375" s="200" t="s">
        <v>64</v>
      </c>
      <c r="C375" s="200" t="s">
        <v>335</v>
      </c>
      <c r="D375" s="200" t="s">
        <v>149</v>
      </c>
      <c r="E375" s="200" t="s">
        <v>52</v>
      </c>
      <c r="F375" s="200" t="s">
        <v>180</v>
      </c>
      <c r="G375" s="200" t="s">
        <v>985</v>
      </c>
      <c r="H375" s="201">
        <v>4479</v>
      </c>
      <c r="I375" s="199">
        <v>3</v>
      </c>
      <c r="J375" s="202">
        <f>อุดรธานี!F179</f>
        <v>54508.03</v>
      </c>
      <c r="K375" s="203">
        <f>อุดรธานี!AW179</f>
        <v>100472.98000000001</v>
      </c>
      <c r="L375" s="202">
        <f>อุดรธานี!AX179</f>
        <v>31649.8</v>
      </c>
      <c r="M375" s="202">
        <f>อุดรธานี!AY179</f>
        <v>61709.01</v>
      </c>
      <c r="N375" s="200"/>
      <c r="O375" s="200"/>
      <c r="P375" s="200"/>
      <c r="Q375" s="204">
        <f t="shared" si="35"/>
        <v>-30059.210000000003</v>
      </c>
      <c r="R375" s="205">
        <f t="shared" si="36"/>
        <v>7.0662647912480461</v>
      </c>
    </row>
    <row r="376" spans="1:18" x14ac:dyDescent="0.35">
      <c r="A376" s="136">
        <v>5</v>
      </c>
      <c r="B376" s="137" t="s">
        <v>64</v>
      </c>
      <c r="C376" s="137" t="s">
        <v>335</v>
      </c>
      <c r="D376" s="137" t="s">
        <v>149</v>
      </c>
      <c r="E376" s="137" t="s">
        <v>52</v>
      </c>
      <c r="F376" s="137" t="s">
        <v>180</v>
      </c>
      <c r="G376" s="137" t="s">
        <v>986</v>
      </c>
      <c r="H376" s="138">
        <v>5054</v>
      </c>
      <c r="I376" s="136">
        <v>4</v>
      </c>
      <c r="J376" s="139">
        <f>อุดรธานี!F180</f>
        <v>316447.19</v>
      </c>
      <c r="K376" s="153">
        <f>อุดรธานี!AW180</f>
        <v>403910.6</v>
      </c>
      <c r="L376" s="141">
        <f>อุดรธานี!AX180</f>
        <v>220614.87</v>
      </c>
      <c r="M376" s="141">
        <f>อุดรธานี!AY180</f>
        <v>330801.59000000003</v>
      </c>
      <c r="N376" s="137"/>
      <c r="O376" s="137"/>
      <c r="P376" s="137"/>
      <c r="Q376" s="129">
        <f t="shared" si="35"/>
        <v>-110186.72000000003</v>
      </c>
      <c r="R376" s="130">
        <f t="shared" si="36"/>
        <v>43.651537396121881</v>
      </c>
    </row>
    <row r="377" spans="1:18" x14ac:dyDescent="0.35">
      <c r="A377" s="150">
        <v>6</v>
      </c>
      <c r="B377" s="137" t="s">
        <v>64</v>
      </c>
      <c r="C377" s="137" t="s">
        <v>335</v>
      </c>
      <c r="D377" s="137" t="s">
        <v>149</v>
      </c>
      <c r="E377" s="137" t="s">
        <v>52</v>
      </c>
      <c r="F377" s="137" t="s">
        <v>180</v>
      </c>
      <c r="G377" s="137" t="s">
        <v>987</v>
      </c>
      <c r="H377" s="138">
        <v>5698</v>
      </c>
      <c r="I377" s="136">
        <v>4</v>
      </c>
      <c r="J377" s="139">
        <f>อุดรธานี!F181</f>
        <v>179534.57</v>
      </c>
      <c r="K377" s="153">
        <f>อุดรธานี!AW181</f>
        <v>-4144.1500000000233</v>
      </c>
      <c r="L377" s="141">
        <f>อุดรธานี!AX181</f>
        <v>235076.03</v>
      </c>
      <c r="M377" s="141">
        <f>อุดรธานี!AY181</f>
        <v>311918.33</v>
      </c>
      <c r="N377" s="137"/>
      <c r="O377" s="137"/>
      <c r="P377" s="137"/>
      <c r="Q377" s="129">
        <f t="shared" si="35"/>
        <v>-76842.300000000017</v>
      </c>
      <c r="R377" s="130">
        <f t="shared" si="36"/>
        <v>41.255884520884521</v>
      </c>
    </row>
    <row r="378" spans="1:18" x14ac:dyDescent="0.35">
      <c r="A378" s="150">
        <v>7</v>
      </c>
      <c r="B378" s="137" t="s">
        <v>64</v>
      </c>
      <c r="C378" s="137" t="s">
        <v>335</v>
      </c>
      <c r="D378" s="137" t="s">
        <v>149</v>
      </c>
      <c r="E378" s="137" t="s">
        <v>52</v>
      </c>
      <c r="F378" s="137" t="s">
        <v>180</v>
      </c>
      <c r="G378" s="137" t="s">
        <v>988</v>
      </c>
      <c r="H378" s="138">
        <v>5218</v>
      </c>
      <c r="I378" s="136">
        <v>4</v>
      </c>
      <c r="J378" s="139">
        <f>อุดรธานี!F182</f>
        <v>370271.54</v>
      </c>
      <c r="K378" s="153">
        <f>อุดรธานี!AW182</f>
        <v>380094.5</v>
      </c>
      <c r="L378" s="141">
        <f>อุดรธานี!AX182</f>
        <v>286008.43</v>
      </c>
      <c r="M378" s="141">
        <f>อุดรธานี!AY182</f>
        <v>366173.42</v>
      </c>
      <c r="N378" s="137"/>
      <c r="O378" s="137"/>
      <c r="P378" s="137"/>
      <c r="Q378" s="129">
        <f t="shared" si="35"/>
        <v>-80164.989999999991</v>
      </c>
      <c r="R378" s="130">
        <f t="shared" si="36"/>
        <v>54.811887696435413</v>
      </c>
    </row>
    <row r="379" spans="1:18" x14ac:dyDescent="0.35">
      <c r="A379" s="150">
        <v>8</v>
      </c>
      <c r="B379" s="137" t="s">
        <v>64</v>
      </c>
      <c r="C379" s="137" t="s">
        <v>335</v>
      </c>
      <c r="D379" s="137" t="s">
        <v>149</v>
      </c>
      <c r="E379" s="137" t="s">
        <v>52</v>
      </c>
      <c r="F379" s="137" t="s">
        <v>180</v>
      </c>
      <c r="G379" s="137" t="s">
        <v>989</v>
      </c>
      <c r="H379" s="138">
        <v>6468</v>
      </c>
      <c r="I379" s="136">
        <v>5</v>
      </c>
      <c r="J379" s="139">
        <f>อุดรธานี!F183</f>
        <v>682322.91</v>
      </c>
      <c r="K379" s="153">
        <f>อุดรธานี!AW183</f>
        <v>652563.05000000005</v>
      </c>
      <c r="L379" s="141">
        <f>อุดรธานี!AX183</f>
        <v>239346.58</v>
      </c>
      <c r="M379" s="141">
        <f>อุดรธานี!AY183</f>
        <v>331356.16000000003</v>
      </c>
      <c r="N379" s="137"/>
      <c r="O379" s="137"/>
      <c r="P379" s="137"/>
      <c r="Q379" s="129">
        <f t="shared" si="35"/>
        <v>-92009.580000000045</v>
      </c>
      <c r="R379" s="130">
        <f t="shared" si="36"/>
        <v>37.004727891156463</v>
      </c>
    </row>
    <row r="380" spans="1:18" x14ac:dyDescent="0.35">
      <c r="A380" s="150">
        <v>9</v>
      </c>
      <c r="B380" s="137" t="s">
        <v>64</v>
      </c>
      <c r="C380" s="137" t="s">
        <v>335</v>
      </c>
      <c r="D380" s="137" t="s">
        <v>149</v>
      </c>
      <c r="E380" s="137" t="s">
        <v>52</v>
      </c>
      <c r="F380" s="137" t="s">
        <v>180</v>
      </c>
      <c r="G380" s="137" t="s">
        <v>990</v>
      </c>
      <c r="H380" s="138">
        <v>8206</v>
      </c>
      <c r="I380" s="136">
        <v>5</v>
      </c>
      <c r="J380" s="139">
        <f>อุดรธานี!F184</f>
        <v>783534.31</v>
      </c>
      <c r="K380" s="153">
        <f>อุดรธานี!AW184</f>
        <v>919304.29</v>
      </c>
      <c r="L380" s="141">
        <f>อุดรธานี!AX184</f>
        <v>339913.46</v>
      </c>
      <c r="M380" s="141">
        <f>อุดรธานี!AY184</f>
        <v>287575.02</v>
      </c>
      <c r="N380" s="137"/>
      <c r="O380" s="137"/>
      <c r="P380" s="137"/>
      <c r="Q380" s="129">
        <f t="shared" si="35"/>
        <v>52338.44</v>
      </c>
      <c r="R380" s="130">
        <f t="shared" si="36"/>
        <v>41.422551791372172</v>
      </c>
    </row>
    <row r="381" spans="1:18" x14ac:dyDescent="0.35">
      <c r="A381" s="150">
        <v>10</v>
      </c>
      <c r="B381" s="137" t="s">
        <v>64</v>
      </c>
      <c r="C381" s="137" t="s">
        <v>335</v>
      </c>
      <c r="D381" s="137" t="s">
        <v>149</v>
      </c>
      <c r="E381" s="137" t="s">
        <v>52</v>
      </c>
      <c r="F381" s="137" t="s">
        <v>180</v>
      </c>
      <c r="G381" s="137" t="s">
        <v>991</v>
      </c>
      <c r="H381" s="138">
        <v>4682</v>
      </c>
      <c r="I381" s="136">
        <v>4</v>
      </c>
      <c r="J381" s="139">
        <f>อุดรธานี!F185</f>
        <v>344554.55</v>
      </c>
      <c r="K381" s="153">
        <f>อุดรธานี!AW185</f>
        <v>288464.69999999995</v>
      </c>
      <c r="L381" s="141">
        <f>อุดรธานี!AX185</f>
        <v>138301.29999999999</v>
      </c>
      <c r="M381" s="141">
        <f>อุดรธานี!AY185</f>
        <v>163140.48000000001</v>
      </c>
      <c r="N381" s="137"/>
      <c r="O381" s="137"/>
      <c r="P381" s="137"/>
      <c r="Q381" s="129">
        <f t="shared" si="35"/>
        <v>-24839.180000000022</v>
      </c>
      <c r="R381" s="130">
        <f t="shared" si="36"/>
        <v>29.538936351986329</v>
      </c>
    </row>
    <row r="382" spans="1:18" x14ac:dyDescent="0.35">
      <c r="A382" s="150">
        <v>11</v>
      </c>
      <c r="B382" s="137" t="s">
        <v>64</v>
      </c>
      <c r="C382" s="137" t="s">
        <v>335</v>
      </c>
      <c r="D382" s="137" t="s">
        <v>149</v>
      </c>
      <c r="E382" s="137" t="s">
        <v>52</v>
      </c>
      <c r="F382" s="137" t="s">
        <v>180</v>
      </c>
      <c r="G382" s="137" t="s">
        <v>992</v>
      </c>
      <c r="H382" s="138">
        <v>5558</v>
      </c>
      <c r="I382" s="136">
        <v>4</v>
      </c>
      <c r="J382" s="139">
        <f>อุดรธานี!F186</f>
        <v>259669.05</v>
      </c>
      <c r="K382" s="153">
        <f>อุดรธานี!AW186</f>
        <v>370623.85</v>
      </c>
      <c r="L382" s="141">
        <f>อุดรธานี!AX186</f>
        <v>248532.39</v>
      </c>
      <c r="M382" s="141">
        <f>อุดรธานี!AY186</f>
        <v>349805.7</v>
      </c>
      <c r="N382" s="137"/>
      <c r="O382" s="137"/>
      <c r="P382" s="137"/>
      <c r="Q382" s="129">
        <f t="shared" si="35"/>
        <v>-101273.31</v>
      </c>
      <c r="R382" s="130">
        <f t="shared" si="36"/>
        <v>44.716155091759632</v>
      </c>
    </row>
    <row r="383" spans="1:18" x14ac:dyDescent="0.35">
      <c r="A383" s="150">
        <v>12</v>
      </c>
      <c r="B383" s="137" t="s">
        <v>64</v>
      </c>
      <c r="C383" s="137" t="s">
        <v>335</v>
      </c>
      <c r="D383" s="137" t="s">
        <v>149</v>
      </c>
      <c r="E383" s="137" t="s">
        <v>52</v>
      </c>
      <c r="F383" s="137" t="s">
        <v>180</v>
      </c>
      <c r="G383" s="137" t="s">
        <v>993</v>
      </c>
      <c r="H383" s="138">
        <v>4731</v>
      </c>
      <c r="I383" s="136">
        <v>4</v>
      </c>
      <c r="J383" s="139">
        <f>อุดรธานี!F187</f>
        <v>205135.91</v>
      </c>
      <c r="K383" s="153">
        <f>อุดรธานี!AW187</f>
        <v>246173.21</v>
      </c>
      <c r="L383" s="141">
        <f>อุดรธานี!AX187</f>
        <v>212034.97999999998</v>
      </c>
      <c r="M383" s="141">
        <f>อุดรธานี!AY187</f>
        <v>281428.95999999996</v>
      </c>
      <c r="N383" s="137"/>
      <c r="O383" s="137"/>
      <c r="P383" s="137"/>
      <c r="Q383" s="129">
        <f t="shared" si="35"/>
        <v>-69393.979999999981</v>
      </c>
      <c r="R383" s="130">
        <f t="shared" si="36"/>
        <v>44.818216021982664</v>
      </c>
    </row>
    <row r="384" spans="1:18" x14ac:dyDescent="0.35">
      <c r="A384" s="150">
        <v>13</v>
      </c>
      <c r="B384" s="137" t="s">
        <v>64</v>
      </c>
      <c r="C384" s="137" t="s">
        <v>336</v>
      </c>
      <c r="D384" s="137" t="s">
        <v>149</v>
      </c>
      <c r="E384" s="137" t="s">
        <v>52</v>
      </c>
      <c r="F384" s="137" t="s">
        <v>180</v>
      </c>
      <c r="G384" s="139" t="s">
        <v>994</v>
      </c>
      <c r="H384" s="207">
        <v>3338</v>
      </c>
      <c r="I384" s="136">
        <v>3</v>
      </c>
      <c r="J384" s="139">
        <f>อุดรธานี!F188</f>
        <v>26102.18</v>
      </c>
      <c r="K384" s="153">
        <f>อุดรธานี!AW188</f>
        <v>115728.18</v>
      </c>
      <c r="L384" s="141">
        <f>อุดรธานี!AX188</f>
        <v>188023.71000000002</v>
      </c>
      <c r="M384" s="141">
        <f>อุดรธานี!AY188</f>
        <v>260882.31999999998</v>
      </c>
      <c r="N384" s="137"/>
      <c r="O384" s="137"/>
      <c r="P384" s="137"/>
      <c r="Q384" s="129">
        <f t="shared" si="35"/>
        <v>-72858.609999999957</v>
      </c>
      <c r="R384" s="130">
        <f t="shared" si="36"/>
        <v>56.328253445176756</v>
      </c>
    </row>
    <row r="385" spans="1:18" x14ac:dyDescent="0.35">
      <c r="A385" s="150">
        <v>14</v>
      </c>
      <c r="B385" s="137" t="s">
        <v>64</v>
      </c>
      <c r="C385" s="137" t="s">
        <v>335</v>
      </c>
      <c r="D385" s="137" t="s">
        <v>149</v>
      </c>
      <c r="E385" s="137" t="s">
        <v>52</v>
      </c>
      <c r="F385" s="137" t="s">
        <v>180</v>
      </c>
      <c r="G385" s="137" t="s">
        <v>995</v>
      </c>
      <c r="H385" s="138">
        <v>6544</v>
      </c>
      <c r="I385" s="136">
        <v>5</v>
      </c>
      <c r="J385" s="139">
        <f>อุดรธานี!F189</f>
        <v>343600.25</v>
      </c>
      <c r="K385" s="153">
        <f>อุดรธานี!AW189</f>
        <v>655835.5199999999</v>
      </c>
      <c r="L385" s="141">
        <f>อุดรธานี!AX189</f>
        <v>717539.08000000007</v>
      </c>
      <c r="M385" s="141">
        <f>อุดรธานี!AY189</f>
        <v>307027.99</v>
      </c>
      <c r="N385" s="137"/>
      <c r="O385" s="137"/>
      <c r="P385" s="137"/>
      <c r="Q385" s="129">
        <f t="shared" si="35"/>
        <v>410511.09000000008</v>
      </c>
      <c r="R385" s="130">
        <f t="shared" si="36"/>
        <v>109.6483924205379</v>
      </c>
    </row>
    <row r="386" spans="1:18" s="148" customFormat="1" x14ac:dyDescent="0.35">
      <c r="A386" s="208">
        <v>15</v>
      </c>
      <c r="B386" s="143" t="s">
        <v>64</v>
      </c>
      <c r="C386" s="143"/>
      <c r="D386" s="143"/>
      <c r="E386" s="143" t="s">
        <v>77</v>
      </c>
      <c r="F386" s="143"/>
      <c r="G386" s="143" t="s">
        <v>341</v>
      </c>
      <c r="H386" s="149">
        <f>SUM(H372:H385)</f>
        <v>72221</v>
      </c>
      <c r="I386" s="142"/>
      <c r="J386" s="145">
        <f>SUM(J372:J385)</f>
        <v>5043648.8599999994</v>
      </c>
      <c r="K386" s="145">
        <f t="shared" ref="K386:M386" si="40">SUM(K372:K385)</f>
        <v>6074415.2899999991</v>
      </c>
      <c r="L386" s="145">
        <f t="shared" si="40"/>
        <v>3316137.12</v>
      </c>
      <c r="M386" s="145">
        <f t="shared" si="40"/>
        <v>3559856.12</v>
      </c>
      <c r="N386" s="143">
        <v>13</v>
      </c>
      <c r="O386" s="143">
        <v>13</v>
      </c>
      <c r="P386" s="143">
        <f>N386-O386</f>
        <v>0</v>
      </c>
      <c r="Q386" s="146">
        <f t="shared" si="35"/>
        <v>-243719</v>
      </c>
      <c r="R386" s="147">
        <f>L386/H386</f>
        <v>45.916521787291785</v>
      </c>
    </row>
    <row r="387" spans="1:18" x14ac:dyDescent="0.35">
      <c r="A387" s="136">
        <v>1</v>
      </c>
      <c r="B387" s="137" t="s">
        <v>64</v>
      </c>
      <c r="C387" s="137" t="s">
        <v>336</v>
      </c>
      <c r="D387" s="137" t="s">
        <v>151</v>
      </c>
      <c r="E387" s="137" t="s">
        <v>53</v>
      </c>
      <c r="F387" s="137" t="s">
        <v>210</v>
      </c>
      <c r="G387" s="137" t="s">
        <v>342</v>
      </c>
      <c r="H387" s="138"/>
      <c r="I387" s="136"/>
      <c r="J387" s="139"/>
      <c r="K387" s="140"/>
      <c r="L387" s="141"/>
      <c r="M387" s="141"/>
      <c r="N387" s="137"/>
      <c r="O387" s="137"/>
      <c r="P387" s="137"/>
    </row>
    <row r="388" spans="1:18" x14ac:dyDescent="0.35">
      <c r="A388" s="136">
        <v>2</v>
      </c>
      <c r="B388" s="137" t="s">
        <v>64</v>
      </c>
      <c r="C388" s="137" t="s">
        <v>336</v>
      </c>
      <c r="D388" s="137" t="s">
        <v>151</v>
      </c>
      <c r="E388" s="137" t="s">
        <v>53</v>
      </c>
      <c r="F388" s="137" t="s">
        <v>180</v>
      </c>
      <c r="G388" s="137" t="s">
        <v>996</v>
      </c>
      <c r="H388" s="138">
        <v>2511</v>
      </c>
      <c r="I388" s="136">
        <v>2</v>
      </c>
      <c r="J388" s="141">
        <f>อุดรธานี!F190</f>
        <v>234861.35</v>
      </c>
      <c r="K388" s="140">
        <f>อุดรธานี!AW190</f>
        <v>280545.16000000003</v>
      </c>
      <c r="L388" s="141">
        <f>อุดรธานี!AX190</f>
        <v>257035.26</v>
      </c>
      <c r="M388" s="141">
        <f>อุดรธานี!AY190</f>
        <v>249036.22</v>
      </c>
      <c r="N388" s="137"/>
      <c r="O388" s="137"/>
      <c r="P388" s="137"/>
      <c r="Q388" s="129">
        <f t="shared" si="35"/>
        <v>7999.0400000000081</v>
      </c>
      <c r="R388" s="130">
        <f t="shared" si="36"/>
        <v>102.36370370370371</v>
      </c>
    </row>
    <row r="389" spans="1:18" x14ac:dyDescent="0.35">
      <c r="A389" s="136">
        <v>3</v>
      </c>
      <c r="B389" s="137" t="s">
        <v>64</v>
      </c>
      <c r="C389" s="137" t="s">
        <v>336</v>
      </c>
      <c r="D389" s="137" t="s">
        <v>151</v>
      </c>
      <c r="E389" s="137" t="s">
        <v>53</v>
      </c>
      <c r="F389" s="137" t="s">
        <v>180</v>
      </c>
      <c r="G389" s="137" t="s">
        <v>997</v>
      </c>
      <c r="H389" s="138">
        <v>3129</v>
      </c>
      <c r="I389" s="136">
        <v>3</v>
      </c>
      <c r="J389" s="141">
        <f>อุดรธานี!F191</f>
        <v>17986.46</v>
      </c>
      <c r="K389" s="140">
        <f>อุดรธานี!AW191</f>
        <v>126792.22</v>
      </c>
      <c r="L389" s="141">
        <f>อุดรธานี!AX191</f>
        <v>235266.93</v>
      </c>
      <c r="M389" s="141">
        <f>อุดรธานี!AY191</f>
        <v>231082.36000000002</v>
      </c>
      <c r="N389" s="137"/>
      <c r="O389" s="137"/>
      <c r="P389" s="137"/>
      <c r="Q389" s="129">
        <f t="shared" si="35"/>
        <v>4184.5699999999779</v>
      </c>
      <c r="R389" s="130">
        <f t="shared" si="36"/>
        <v>75.189175455417057</v>
      </c>
    </row>
    <row r="390" spans="1:18" x14ac:dyDescent="0.35">
      <c r="A390" s="136">
        <v>4</v>
      </c>
      <c r="B390" s="137" t="s">
        <v>64</v>
      </c>
      <c r="C390" s="137" t="s">
        <v>336</v>
      </c>
      <c r="D390" s="137" t="s">
        <v>151</v>
      </c>
      <c r="E390" s="137" t="s">
        <v>53</v>
      </c>
      <c r="F390" s="137" t="s">
        <v>180</v>
      </c>
      <c r="G390" s="137" t="s">
        <v>998</v>
      </c>
      <c r="H390" s="138">
        <v>5633</v>
      </c>
      <c r="I390" s="136">
        <v>4</v>
      </c>
      <c r="J390" s="141">
        <f>อุดรธานี!F192</f>
        <v>278506</v>
      </c>
      <c r="K390" s="140">
        <f>อุดรธานี!AW192</f>
        <v>331650.11</v>
      </c>
      <c r="L390" s="141">
        <f>อุดรธานี!AX192</f>
        <v>371358.74</v>
      </c>
      <c r="M390" s="141">
        <f>อุดรธานี!AY192</f>
        <v>360844.52</v>
      </c>
      <c r="N390" s="137"/>
      <c r="O390" s="137"/>
      <c r="P390" s="137"/>
      <c r="Q390" s="129">
        <f t="shared" ref="Q390:Q454" si="41">L390-M390</f>
        <v>10514.219999999972</v>
      </c>
      <c r="R390" s="130">
        <f t="shared" ref="R390:R454" si="42">L390/H390</f>
        <v>65.925570743830988</v>
      </c>
    </row>
    <row r="391" spans="1:18" x14ac:dyDescent="0.35">
      <c r="A391" s="136">
        <v>5</v>
      </c>
      <c r="B391" s="137" t="s">
        <v>64</v>
      </c>
      <c r="C391" s="137" t="s">
        <v>336</v>
      </c>
      <c r="D391" s="137" t="s">
        <v>151</v>
      </c>
      <c r="E391" s="137" t="s">
        <v>53</v>
      </c>
      <c r="F391" s="137" t="s">
        <v>180</v>
      </c>
      <c r="G391" s="137" t="s">
        <v>999</v>
      </c>
      <c r="H391" s="138">
        <v>1850</v>
      </c>
      <c r="I391" s="136">
        <v>2</v>
      </c>
      <c r="J391" s="141">
        <f>อุดรธานี!F193</f>
        <v>369699.4</v>
      </c>
      <c r="K391" s="140">
        <f>อุดรธานี!AW193</f>
        <v>407191.54000000004</v>
      </c>
      <c r="L391" s="141">
        <f>อุดรธานี!AX193</f>
        <v>183395.31</v>
      </c>
      <c r="M391" s="141">
        <f>อุดรธานี!AY193</f>
        <v>184501.51</v>
      </c>
      <c r="N391" s="137"/>
      <c r="O391" s="137"/>
      <c r="P391" s="137"/>
      <c r="Q391" s="129">
        <f t="shared" si="41"/>
        <v>-1106.2000000000116</v>
      </c>
      <c r="R391" s="130">
        <f t="shared" si="42"/>
        <v>99.132599999999996</v>
      </c>
    </row>
    <row r="392" spans="1:18" x14ac:dyDescent="0.35">
      <c r="A392" s="136">
        <v>6</v>
      </c>
      <c r="B392" s="137" t="s">
        <v>64</v>
      </c>
      <c r="C392" s="137" t="s">
        <v>336</v>
      </c>
      <c r="D392" s="137" t="s">
        <v>151</v>
      </c>
      <c r="E392" s="137" t="s">
        <v>53</v>
      </c>
      <c r="F392" s="137" t="s">
        <v>180</v>
      </c>
      <c r="G392" s="137" t="s">
        <v>1000</v>
      </c>
      <c r="H392" s="138">
        <v>3330</v>
      </c>
      <c r="I392" s="136">
        <v>3</v>
      </c>
      <c r="J392" s="141">
        <f>อุดรธานี!F194</f>
        <v>586953.94999999995</v>
      </c>
      <c r="K392" s="140">
        <f>อุดรธานี!AW194</f>
        <v>596310.1</v>
      </c>
      <c r="L392" s="141">
        <f>อุดรธานี!AX194</f>
        <v>162483.39000000001</v>
      </c>
      <c r="M392" s="141">
        <f>อุดรธานี!AY194</f>
        <v>175632.26</v>
      </c>
      <c r="N392" s="137"/>
      <c r="O392" s="137"/>
      <c r="P392" s="137"/>
      <c r="Q392" s="129">
        <f t="shared" si="41"/>
        <v>-13148.869999999995</v>
      </c>
      <c r="R392" s="130">
        <f t="shared" si="42"/>
        <v>48.793810810810818</v>
      </c>
    </row>
    <row r="393" spans="1:18" s="148" customFormat="1" x14ac:dyDescent="0.35">
      <c r="A393" s="142">
        <v>15</v>
      </c>
      <c r="B393" s="143" t="s">
        <v>64</v>
      </c>
      <c r="C393" s="143"/>
      <c r="D393" s="143"/>
      <c r="E393" s="143" t="s">
        <v>77</v>
      </c>
      <c r="F393" s="143"/>
      <c r="G393" s="143" t="s">
        <v>343</v>
      </c>
      <c r="H393" s="149">
        <f>SUM(H387:H392)</f>
        <v>16453</v>
      </c>
      <c r="I393" s="142"/>
      <c r="J393" s="145">
        <f>SUM(J387:J392)</f>
        <v>1488007.1600000001</v>
      </c>
      <c r="K393" s="145">
        <f t="shared" ref="K393:M393" si="43">SUM(K387:K392)</f>
        <v>1742489.13</v>
      </c>
      <c r="L393" s="145">
        <f t="shared" si="43"/>
        <v>1209539.6299999999</v>
      </c>
      <c r="M393" s="145">
        <f t="shared" si="43"/>
        <v>1201096.8700000001</v>
      </c>
      <c r="N393" s="143">
        <v>5</v>
      </c>
      <c r="O393" s="143">
        <v>5</v>
      </c>
      <c r="P393" s="143">
        <f>N393-O393</f>
        <v>0</v>
      </c>
      <c r="Q393" s="146">
        <f t="shared" si="41"/>
        <v>8442.7599999997765</v>
      </c>
      <c r="R393" s="147">
        <f>L393/H393</f>
        <v>73.514838023460754</v>
      </c>
    </row>
    <row r="394" spans="1:18" x14ac:dyDescent="0.35">
      <c r="A394" s="136">
        <v>1</v>
      </c>
      <c r="B394" s="137" t="s">
        <v>64</v>
      </c>
      <c r="C394" s="137" t="s">
        <v>344</v>
      </c>
      <c r="D394" s="137" t="s">
        <v>153</v>
      </c>
      <c r="E394" s="137" t="s">
        <v>54</v>
      </c>
      <c r="F394" s="137" t="s">
        <v>210</v>
      </c>
      <c r="G394" s="137" t="s">
        <v>345</v>
      </c>
      <c r="H394" s="138"/>
      <c r="I394" s="136"/>
      <c r="J394" s="139"/>
      <c r="K394" s="140"/>
      <c r="L394" s="141"/>
      <c r="M394" s="141"/>
      <c r="N394" s="137"/>
      <c r="O394" s="137"/>
      <c r="P394" s="137"/>
    </row>
    <row r="395" spans="1:18" x14ac:dyDescent="0.35">
      <c r="A395" s="136">
        <v>2</v>
      </c>
      <c r="B395" s="137" t="s">
        <v>64</v>
      </c>
      <c r="C395" s="137" t="s">
        <v>344</v>
      </c>
      <c r="D395" s="137" t="s">
        <v>153</v>
      </c>
      <c r="E395" s="137" t="s">
        <v>54</v>
      </c>
      <c r="F395" s="137" t="s">
        <v>180</v>
      </c>
      <c r="G395" s="137" t="s">
        <v>1001</v>
      </c>
      <c r="H395" s="138">
        <v>3397</v>
      </c>
      <c r="I395" s="136">
        <v>3</v>
      </c>
      <c r="J395" s="141">
        <f>อุดรธานี!F195</f>
        <v>941501.53</v>
      </c>
      <c r="K395" s="140">
        <f>อุดรธานี!AW195</f>
        <v>999475.96000000008</v>
      </c>
      <c r="L395" s="141">
        <f>อุดรธานี!AX195</f>
        <v>144081</v>
      </c>
      <c r="M395" s="141">
        <f>อุดรธานี!AY195</f>
        <v>196463.06</v>
      </c>
      <c r="N395" s="137"/>
      <c r="O395" s="137"/>
      <c r="P395" s="137"/>
      <c r="Q395" s="129">
        <f t="shared" si="41"/>
        <v>-52382.06</v>
      </c>
      <c r="R395" s="130">
        <f t="shared" si="42"/>
        <v>42.414188990285545</v>
      </c>
    </row>
    <row r="396" spans="1:18" x14ac:dyDescent="0.35">
      <c r="A396" s="136">
        <v>3</v>
      </c>
      <c r="B396" s="137" t="s">
        <v>64</v>
      </c>
      <c r="C396" s="137" t="s">
        <v>344</v>
      </c>
      <c r="D396" s="137" t="s">
        <v>153</v>
      </c>
      <c r="E396" s="137" t="s">
        <v>54</v>
      </c>
      <c r="F396" s="137" t="s">
        <v>180</v>
      </c>
      <c r="G396" s="137" t="s">
        <v>1002</v>
      </c>
      <c r="H396" s="138">
        <v>2599</v>
      </c>
      <c r="I396" s="136">
        <v>2</v>
      </c>
      <c r="J396" s="141">
        <f>อุดรธานี!F196</f>
        <v>745772.52</v>
      </c>
      <c r="K396" s="140">
        <f>อุดรธานี!AW196</f>
        <v>918235.04000000015</v>
      </c>
      <c r="L396" s="141">
        <f>อุดรธานี!AX196</f>
        <v>209626.58000000002</v>
      </c>
      <c r="M396" s="141">
        <f>อุดรธานี!AY196</f>
        <v>218499.56</v>
      </c>
      <c r="N396" s="137"/>
      <c r="O396" s="137"/>
      <c r="P396" s="137"/>
      <c r="Q396" s="129">
        <f t="shared" si="41"/>
        <v>-8872.9799999999814</v>
      </c>
      <c r="R396" s="130">
        <f t="shared" si="42"/>
        <v>80.656629472874187</v>
      </c>
    </row>
    <row r="397" spans="1:18" x14ac:dyDescent="0.35">
      <c r="A397" s="136">
        <v>4</v>
      </c>
      <c r="B397" s="137" t="s">
        <v>64</v>
      </c>
      <c r="C397" s="137" t="s">
        <v>344</v>
      </c>
      <c r="D397" s="137" t="s">
        <v>153</v>
      </c>
      <c r="E397" s="137" t="s">
        <v>54</v>
      </c>
      <c r="F397" s="137" t="s">
        <v>180</v>
      </c>
      <c r="G397" s="137" t="s">
        <v>1003</v>
      </c>
      <c r="H397" s="138">
        <v>3184</v>
      </c>
      <c r="I397" s="136">
        <v>3</v>
      </c>
      <c r="J397" s="141">
        <f>อุดรธานี!F197</f>
        <v>788688.79</v>
      </c>
      <c r="K397" s="140">
        <f>อุดรธานี!AW197</f>
        <v>882532.96000000008</v>
      </c>
      <c r="L397" s="141">
        <f>อุดรธานี!AX197</f>
        <v>215584.25</v>
      </c>
      <c r="M397" s="141">
        <f>อุดรธานี!AY197</f>
        <v>220250.98</v>
      </c>
      <c r="N397" s="137"/>
      <c r="O397" s="137"/>
      <c r="P397" s="137"/>
      <c r="Q397" s="129">
        <f t="shared" si="41"/>
        <v>-4666.7300000000105</v>
      </c>
      <c r="R397" s="130">
        <f t="shared" si="42"/>
        <v>67.708621231155774</v>
      </c>
    </row>
    <row r="398" spans="1:18" x14ac:dyDescent="0.35">
      <c r="A398" s="136">
        <v>5</v>
      </c>
      <c r="B398" s="137" t="s">
        <v>64</v>
      </c>
      <c r="C398" s="137" t="s">
        <v>344</v>
      </c>
      <c r="D398" s="137" t="s">
        <v>153</v>
      </c>
      <c r="E398" s="137" t="s">
        <v>54</v>
      </c>
      <c r="F398" s="137" t="s">
        <v>180</v>
      </c>
      <c r="G398" s="137" t="s">
        <v>1004</v>
      </c>
      <c r="H398" s="138">
        <v>4760</v>
      </c>
      <c r="I398" s="136">
        <v>4</v>
      </c>
      <c r="J398" s="141">
        <f>อุดรธานี!F198</f>
        <v>813155.65</v>
      </c>
      <c r="K398" s="140">
        <f>อุดรธานี!AW198</f>
        <v>1006079.19</v>
      </c>
      <c r="L398" s="141">
        <f>อุดรธานี!AX198</f>
        <v>316285.8</v>
      </c>
      <c r="M398" s="141">
        <f>อุดรธานี!AY198</f>
        <v>233453.41</v>
      </c>
      <c r="N398" s="137"/>
      <c r="O398" s="137"/>
      <c r="P398" s="137"/>
      <c r="Q398" s="129">
        <f t="shared" si="41"/>
        <v>82832.389999999985</v>
      </c>
      <c r="R398" s="130">
        <f t="shared" si="42"/>
        <v>66.446596638655464</v>
      </c>
    </row>
    <row r="399" spans="1:18" s="148" customFormat="1" x14ac:dyDescent="0.35">
      <c r="A399" s="142">
        <v>16</v>
      </c>
      <c r="B399" s="143" t="s">
        <v>64</v>
      </c>
      <c r="C399" s="143"/>
      <c r="D399" s="143"/>
      <c r="E399" s="143" t="s">
        <v>77</v>
      </c>
      <c r="F399" s="143"/>
      <c r="G399" s="143" t="s">
        <v>346</v>
      </c>
      <c r="H399" s="149">
        <f>SUM(H394:H398)</f>
        <v>13940</v>
      </c>
      <c r="I399" s="142"/>
      <c r="J399" s="145">
        <f>SUM(J394:J398)</f>
        <v>3289118.4899999998</v>
      </c>
      <c r="K399" s="145">
        <f t="shared" ref="K399:M399" si="44">SUM(K394:K398)</f>
        <v>3806323.1500000004</v>
      </c>
      <c r="L399" s="145">
        <f t="shared" si="44"/>
        <v>885577.63000000012</v>
      </c>
      <c r="M399" s="145">
        <f t="shared" si="44"/>
        <v>868667.01</v>
      </c>
      <c r="N399" s="143">
        <v>4</v>
      </c>
      <c r="O399" s="143">
        <v>4</v>
      </c>
      <c r="P399" s="143">
        <f>N399-O399</f>
        <v>0</v>
      </c>
      <c r="Q399" s="146">
        <f t="shared" si="41"/>
        <v>16910.620000000112</v>
      </c>
      <c r="R399" s="147">
        <f>L399/H399</f>
        <v>63.527807030129132</v>
      </c>
    </row>
    <row r="400" spans="1:18" x14ac:dyDescent="0.35">
      <c r="A400" s="136">
        <v>1</v>
      </c>
      <c r="B400" s="137" t="s">
        <v>64</v>
      </c>
      <c r="C400" s="137" t="s">
        <v>347</v>
      </c>
      <c r="D400" s="137" t="s">
        <v>155</v>
      </c>
      <c r="E400" s="137" t="s">
        <v>55</v>
      </c>
      <c r="F400" s="137" t="s">
        <v>210</v>
      </c>
      <c r="G400" s="137" t="s">
        <v>348</v>
      </c>
      <c r="H400" s="138"/>
      <c r="I400" s="136"/>
      <c r="J400" s="139"/>
      <c r="K400" s="140"/>
      <c r="L400" s="141"/>
      <c r="M400" s="141"/>
      <c r="N400" s="137"/>
      <c r="O400" s="137"/>
      <c r="P400" s="137"/>
    </row>
    <row r="401" spans="1:18" x14ac:dyDescent="0.35">
      <c r="A401" s="136">
        <v>2</v>
      </c>
      <c r="B401" s="137" t="s">
        <v>64</v>
      </c>
      <c r="C401" s="137" t="s">
        <v>347</v>
      </c>
      <c r="D401" s="137" t="s">
        <v>155</v>
      </c>
      <c r="E401" s="137" t="s">
        <v>55</v>
      </c>
      <c r="F401" s="137" t="s">
        <v>180</v>
      </c>
      <c r="G401" s="137" t="s">
        <v>1005</v>
      </c>
      <c r="H401" s="138">
        <v>3288</v>
      </c>
      <c r="I401" s="136">
        <v>3</v>
      </c>
      <c r="J401" s="141">
        <f>อุดรธานี!F199</f>
        <v>668891.68999999994</v>
      </c>
      <c r="K401" s="140">
        <f>อุดรธานี!AW199</f>
        <v>720494.76</v>
      </c>
      <c r="L401" s="141">
        <f>อุดรธานี!AX199</f>
        <v>242776.97</v>
      </c>
      <c r="M401" s="141">
        <f>อุดรธานี!AY199</f>
        <v>288705.45999999996</v>
      </c>
      <c r="N401" s="137"/>
      <c r="O401" s="137"/>
      <c r="P401" s="137"/>
      <c r="Q401" s="129">
        <f t="shared" si="41"/>
        <v>-45928.489999999962</v>
      </c>
      <c r="R401" s="130">
        <f t="shared" si="42"/>
        <v>73.837277980535276</v>
      </c>
    </row>
    <row r="402" spans="1:18" x14ac:dyDescent="0.35">
      <c r="A402" s="136">
        <v>3</v>
      </c>
      <c r="B402" s="137" t="s">
        <v>64</v>
      </c>
      <c r="C402" s="137" t="s">
        <v>347</v>
      </c>
      <c r="D402" s="137" t="s">
        <v>155</v>
      </c>
      <c r="E402" s="137" t="s">
        <v>55</v>
      </c>
      <c r="F402" s="137" t="s">
        <v>180</v>
      </c>
      <c r="G402" s="137" t="s">
        <v>1006</v>
      </c>
      <c r="H402" s="138">
        <v>2561</v>
      </c>
      <c r="I402" s="136">
        <v>2</v>
      </c>
      <c r="J402" s="141">
        <f>อุดรธานี!F200</f>
        <v>516686.86</v>
      </c>
      <c r="K402" s="140">
        <f>อุดรธานี!AW200</f>
        <v>510935.11</v>
      </c>
      <c r="L402" s="141">
        <f>อุดรธานี!AX200</f>
        <v>179310.75</v>
      </c>
      <c r="M402" s="141">
        <f>อุดรธานี!AY200</f>
        <v>184685.79</v>
      </c>
      <c r="N402" s="137"/>
      <c r="O402" s="137"/>
      <c r="P402" s="137"/>
      <c r="Q402" s="129">
        <f t="shared" si="41"/>
        <v>-5375.0400000000081</v>
      </c>
      <c r="R402" s="130">
        <f t="shared" si="42"/>
        <v>70.015911753221403</v>
      </c>
    </row>
    <row r="403" spans="1:18" x14ac:dyDescent="0.35">
      <c r="A403" s="136">
        <v>4</v>
      </c>
      <c r="B403" s="137" t="s">
        <v>64</v>
      </c>
      <c r="C403" s="137" t="s">
        <v>347</v>
      </c>
      <c r="D403" s="137" t="s">
        <v>155</v>
      </c>
      <c r="E403" s="137" t="s">
        <v>55</v>
      </c>
      <c r="F403" s="137" t="s">
        <v>180</v>
      </c>
      <c r="G403" s="137" t="s">
        <v>1007</v>
      </c>
      <c r="H403" s="138">
        <v>3118</v>
      </c>
      <c r="I403" s="136">
        <v>3</v>
      </c>
      <c r="J403" s="141">
        <f>อุดรธานี!F201</f>
        <v>348336.35</v>
      </c>
      <c r="K403" s="140">
        <f>อุดรธานี!AW201</f>
        <v>462734.39</v>
      </c>
      <c r="L403" s="141">
        <f>อุดรธานี!AX201</f>
        <v>414322.02</v>
      </c>
      <c r="M403" s="141">
        <f>อุดรธานี!AY201</f>
        <v>345212.31</v>
      </c>
      <c r="N403" s="137"/>
      <c r="O403" s="137"/>
      <c r="P403" s="137"/>
      <c r="Q403" s="129">
        <f t="shared" si="41"/>
        <v>69109.710000000021</v>
      </c>
      <c r="R403" s="130">
        <f t="shared" si="42"/>
        <v>132.88069916613213</v>
      </c>
    </row>
    <row r="404" spans="1:18" x14ac:dyDescent="0.35">
      <c r="A404" s="136">
        <v>5</v>
      </c>
      <c r="B404" s="137" t="s">
        <v>64</v>
      </c>
      <c r="C404" s="137" t="s">
        <v>347</v>
      </c>
      <c r="D404" s="137" t="s">
        <v>155</v>
      </c>
      <c r="E404" s="137" t="s">
        <v>55</v>
      </c>
      <c r="F404" s="137" t="s">
        <v>180</v>
      </c>
      <c r="G404" s="137" t="s">
        <v>1008</v>
      </c>
      <c r="H404" s="138">
        <v>1408</v>
      </c>
      <c r="I404" s="136">
        <v>1</v>
      </c>
      <c r="J404" s="141">
        <f>อุดรธานี!F202</f>
        <v>262135.51</v>
      </c>
      <c r="K404" s="140">
        <f>อุดรธานี!AW202</f>
        <v>220656.82</v>
      </c>
      <c r="L404" s="141">
        <f>อุดรธานี!AX202</f>
        <v>145942.5</v>
      </c>
      <c r="M404" s="141">
        <f>อุดรธานี!AY202</f>
        <v>208570.16</v>
      </c>
      <c r="N404" s="137"/>
      <c r="O404" s="137"/>
      <c r="P404" s="137"/>
      <c r="Q404" s="129">
        <f t="shared" si="41"/>
        <v>-62627.66</v>
      </c>
      <c r="R404" s="130">
        <f t="shared" si="42"/>
        <v>103.65234375</v>
      </c>
    </row>
    <row r="405" spans="1:18" x14ac:dyDescent="0.35">
      <c r="A405" s="136">
        <v>6</v>
      </c>
      <c r="B405" s="137" t="s">
        <v>64</v>
      </c>
      <c r="C405" s="137" t="s">
        <v>347</v>
      </c>
      <c r="D405" s="137" t="s">
        <v>155</v>
      </c>
      <c r="E405" s="137" t="s">
        <v>55</v>
      </c>
      <c r="F405" s="137" t="s">
        <v>180</v>
      </c>
      <c r="G405" s="137" t="s">
        <v>1009</v>
      </c>
      <c r="H405" s="138">
        <v>1888</v>
      </c>
      <c r="I405" s="136">
        <v>2</v>
      </c>
      <c r="J405" s="141">
        <f>อุดรธานี!F203</f>
        <v>520835.02</v>
      </c>
      <c r="K405" s="140">
        <f>อุดรธานี!AW203</f>
        <v>557788.13</v>
      </c>
      <c r="L405" s="141">
        <f>อุดรธานี!AX203</f>
        <v>211776.1</v>
      </c>
      <c r="M405" s="141">
        <f>อุดรธานี!AY203</f>
        <v>277287.59999999998</v>
      </c>
      <c r="N405" s="137"/>
      <c r="O405" s="137"/>
      <c r="P405" s="137"/>
      <c r="Q405" s="129">
        <f t="shared" si="41"/>
        <v>-65511.499999999971</v>
      </c>
      <c r="R405" s="130">
        <f t="shared" si="42"/>
        <v>112.16954449152543</v>
      </c>
    </row>
    <row r="406" spans="1:18" x14ac:dyDescent="0.35">
      <c r="A406" s="136">
        <v>7</v>
      </c>
      <c r="B406" s="137" t="s">
        <v>64</v>
      </c>
      <c r="C406" s="137" t="s">
        <v>347</v>
      </c>
      <c r="D406" s="137" t="s">
        <v>155</v>
      </c>
      <c r="E406" s="137" t="s">
        <v>55</v>
      </c>
      <c r="F406" s="137" t="s">
        <v>180</v>
      </c>
      <c r="G406" s="137" t="s">
        <v>1010</v>
      </c>
      <c r="H406" s="138">
        <v>1058</v>
      </c>
      <c r="I406" s="136">
        <v>1</v>
      </c>
      <c r="J406" s="141">
        <f>อุดรธานี!F204</f>
        <v>354111.43</v>
      </c>
      <c r="K406" s="140">
        <f>อุดรธานี!AW204</f>
        <v>305717.27</v>
      </c>
      <c r="L406" s="141">
        <f>อุดรธานี!AX204</f>
        <v>139584.76999999999</v>
      </c>
      <c r="M406" s="141">
        <f>อุดรธานี!AY204</f>
        <v>162738.43</v>
      </c>
      <c r="N406" s="137"/>
      <c r="O406" s="137"/>
      <c r="P406" s="137"/>
      <c r="Q406" s="129">
        <f t="shared" si="41"/>
        <v>-23153.660000000003</v>
      </c>
      <c r="R406" s="130">
        <f t="shared" si="42"/>
        <v>131.93267485822307</v>
      </c>
    </row>
    <row r="407" spans="1:18" x14ac:dyDescent="0.35">
      <c r="A407" s="136">
        <v>8</v>
      </c>
      <c r="B407" s="137" t="s">
        <v>64</v>
      </c>
      <c r="C407" s="137" t="s">
        <v>347</v>
      </c>
      <c r="D407" s="137" t="s">
        <v>155</v>
      </c>
      <c r="E407" s="137" t="s">
        <v>55</v>
      </c>
      <c r="F407" s="137" t="s">
        <v>180</v>
      </c>
      <c r="G407" s="137" t="s">
        <v>1011</v>
      </c>
      <c r="H407" s="138">
        <v>3487</v>
      </c>
      <c r="I407" s="136">
        <v>3</v>
      </c>
      <c r="J407" s="141">
        <f>อุดรธานี!F205</f>
        <v>683594.21</v>
      </c>
      <c r="K407" s="140">
        <f>อุดรธานี!AW205</f>
        <v>807024.73</v>
      </c>
      <c r="L407" s="141">
        <f>อุดรธานี!AX205</f>
        <v>113047</v>
      </c>
      <c r="M407" s="141">
        <f>อุดรธานี!AY205</f>
        <v>211792.59</v>
      </c>
      <c r="N407" s="137"/>
      <c r="O407" s="137"/>
      <c r="P407" s="137"/>
      <c r="Q407" s="129">
        <f t="shared" si="41"/>
        <v>-98745.59</v>
      </c>
      <c r="R407" s="130">
        <f t="shared" si="42"/>
        <v>32.419558359621448</v>
      </c>
    </row>
    <row r="408" spans="1:18" x14ac:dyDescent="0.35">
      <c r="A408" s="136">
        <v>9</v>
      </c>
      <c r="B408" s="137" t="s">
        <v>64</v>
      </c>
      <c r="C408" s="137" t="s">
        <v>347</v>
      </c>
      <c r="D408" s="137" t="s">
        <v>155</v>
      </c>
      <c r="E408" s="137" t="s">
        <v>55</v>
      </c>
      <c r="F408" s="137" t="s">
        <v>180</v>
      </c>
      <c r="G408" s="137" t="s">
        <v>1012</v>
      </c>
      <c r="H408" s="138">
        <v>2685</v>
      </c>
      <c r="I408" s="136">
        <v>2</v>
      </c>
      <c r="J408" s="141">
        <f>อุดรธานี!F206</f>
        <v>565713.57999999996</v>
      </c>
      <c r="K408" s="140">
        <f>อุดรธานี!AW206</f>
        <v>636556.74999999988</v>
      </c>
      <c r="L408" s="141">
        <f>อุดรธานี!AX206</f>
        <v>258062.78</v>
      </c>
      <c r="M408" s="141">
        <f>อุดรธานี!AY206</f>
        <v>313168.68000000005</v>
      </c>
      <c r="N408" s="137"/>
      <c r="O408" s="137"/>
      <c r="P408" s="137"/>
      <c r="Q408" s="129">
        <f t="shared" si="41"/>
        <v>-55105.900000000052</v>
      </c>
      <c r="R408" s="130">
        <f t="shared" si="42"/>
        <v>96.112767225325882</v>
      </c>
    </row>
    <row r="409" spans="1:18" s="213" customFormat="1" x14ac:dyDescent="0.35">
      <c r="A409" s="209">
        <v>10</v>
      </c>
      <c r="B409" s="210" t="s">
        <v>64</v>
      </c>
      <c r="C409" s="210" t="s">
        <v>347</v>
      </c>
      <c r="D409" s="210" t="s">
        <v>155</v>
      </c>
      <c r="E409" s="210" t="s">
        <v>55</v>
      </c>
      <c r="F409" s="210" t="s">
        <v>180</v>
      </c>
      <c r="G409" s="210" t="s">
        <v>1013</v>
      </c>
      <c r="H409" s="211">
        <v>996</v>
      </c>
      <c r="I409" s="209">
        <v>1</v>
      </c>
      <c r="J409" s="185">
        <f>อุดรธานี!F207</f>
        <v>113704.13</v>
      </c>
      <c r="K409" s="185">
        <f>อุดรธานี!AW207</f>
        <v>126320.24</v>
      </c>
      <c r="L409" s="185">
        <f>อุดรธานี!AX207</f>
        <v>21557.69</v>
      </c>
      <c r="M409" s="185">
        <f>อุดรธานี!AY207</f>
        <v>85699.13</v>
      </c>
      <c r="N409" s="210"/>
      <c r="O409" s="210"/>
      <c r="P409" s="210"/>
      <c r="Q409" s="212">
        <f t="shared" si="41"/>
        <v>-64141.440000000002</v>
      </c>
      <c r="R409" s="212">
        <f t="shared" si="42"/>
        <v>21.644267068273091</v>
      </c>
    </row>
    <row r="410" spans="1:18" s="148" customFormat="1" x14ac:dyDescent="0.35">
      <c r="A410" s="142">
        <v>17</v>
      </c>
      <c r="B410" s="143" t="s">
        <v>64</v>
      </c>
      <c r="C410" s="143"/>
      <c r="D410" s="143"/>
      <c r="E410" s="143" t="s">
        <v>77</v>
      </c>
      <c r="F410" s="143"/>
      <c r="G410" s="143" t="s">
        <v>349</v>
      </c>
      <c r="H410" s="149">
        <f>SUM(H400:H409)</f>
        <v>20489</v>
      </c>
      <c r="I410" s="142"/>
      <c r="J410" s="145">
        <f>SUM(J400:J409)</f>
        <v>4034008.78</v>
      </c>
      <c r="K410" s="145">
        <f t="shared" ref="K410:M410" si="45">SUM(K400:K409)</f>
        <v>4348228.2</v>
      </c>
      <c r="L410" s="145">
        <f t="shared" si="45"/>
        <v>1726380.58</v>
      </c>
      <c r="M410" s="145">
        <f t="shared" si="45"/>
        <v>2077860.15</v>
      </c>
      <c r="N410" s="143">
        <v>9</v>
      </c>
      <c r="O410" s="143">
        <v>9</v>
      </c>
      <c r="P410" s="143">
        <v>0</v>
      </c>
      <c r="Q410" s="146">
        <f t="shared" si="41"/>
        <v>-351479.56999999983</v>
      </c>
      <c r="R410" s="147">
        <f>L410/H410</f>
        <v>84.258898921372449</v>
      </c>
    </row>
    <row r="411" spans="1:18" x14ac:dyDescent="0.35">
      <c r="A411" s="136">
        <v>1</v>
      </c>
      <c r="B411" s="137" t="s">
        <v>64</v>
      </c>
      <c r="C411" s="137" t="s">
        <v>41</v>
      </c>
      <c r="D411" s="137" t="s">
        <v>157</v>
      </c>
      <c r="E411" s="137" t="s">
        <v>42</v>
      </c>
      <c r="F411" s="137" t="s">
        <v>210</v>
      </c>
      <c r="G411" s="137" t="s">
        <v>350</v>
      </c>
      <c r="H411" s="138"/>
      <c r="I411" s="136"/>
      <c r="J411" s="139"/>
      <c r="K411" s="140"/>
      <c r="L411" s="141"/>
      <c r="M411" s="141"/>
      <c r="N411" s="137"/>
      <c r="O411" s="137"/>
      <c r="P411" s="137"/>
    </row>
    <row r="412" spans="1:18" x14ac:dyDescent="0.35">
      <c r="A412" s="136">
        <v>2</v>
      </c>
      <c r="B412" s="137" t="s">
        <v>64</v>
      </c>
      <c r="C412" s="137" t="s">
        <v>41</v>
      </c>
      <c r="D412" s="137" t="s">
        <v>157</v>
      </c>
      <c r="E412" s="137" t="s">
        <v>42</v>
      </c>
      <c r="F412" s="137" t="s">
        <v>180</v>
      </c>
      <c r="G412" s="137" t="s">
        <v>1014</v>
      </c>
      <c r="H412" s="138">
        <v>3443</v>
      </c>
      <c r="I412" s="136">
        <v>3</v>
      </c>
      <c r="J412" s="141">
        <f>อุดรธานี!F208</f>
        <v>450781.96</v>
      </c>
      <c r="K412" s="140">
        <f>อุดรธานี!AW208</f>
        <v>539885.87</v>
      </c>
      <c r="L412" s="141">
        <f>อุดรธานี!AX208</f>
        <v>111956</v>
      </c>
      <c r="M412" s="141">
        <f>อุดรธานี!AY208</f>
        <v>193448.23</v>
      </c>
      <c r="N412" s="137"/>
      <c r="O412" s="137"/>
      <c r="P412" s="137"/>
      <c r="Q412" s="129">
        <f t="shared" si="41"/>
        <v>-81492.23000000001</v>
      </c>
      <c r="R412" s="130">
        <f t="shared" si="42"/>
        <v>32.516990996224223</v>
      </c>
    </row>
    <row r="413" spans="1:18" x14ac:dyDescent="0.35">
      <c r="A413" s="136">
        <v>3</v>
      </c>
      <c r="B413" s="137" t="s">
        <v>64</v>
      </c>
      <c r="C413" s="137" t="s">
        <v>41</v>
      </c>
      <c r="D413" s="137" t="s">
        <v>157</v>
      </c>
      <c r="E413" s="137" t="s">
        <v>42</v>
      </c>
      <c r="F413" s="137" t="s">
        <v>180</v>
      </c>
      <c r="G413" s="137" t="s">
        <v>1015</v>
      </c>
      <c r="H413" s="138">
        <v>3110</v>
      </c>
      <c r="I413" s="136">
        <v>3</v>
      </c>
      <c r="J413" s="141">
        <f>อุดรธานี!F209</f>
        <v>7845.84</v>
      </c>
      <c r="K413" s="140">
        <f>อุดรธานี!AW209</f>
        <v>10915.869999999995</v>
      </c>
      <c r="L413" s="141">
        <f>อุดรธานี!AX209</f>
        <v>34305</v>
      </c>
      <c r="M413" s="141">
        <f>อุดรธานี!AY209</f>
        <v>182590.6</v>
      </c>
      <c r="N413" s="137"/>
      <c r="O413" s="137"/>
      <c r="P413" s="137"/>
      <c r="Q413" s="129">
        <f t="shared" si="41"/>
        <v>-148285.6</v>
      </c>
      <c r="R413" s="130">
        <f t="shared" si="42"/>
        <v>11.030546623794212</v>
      </c>
    </row>
    <row r="414" spans="1:18" x14ac:dyDescent="0.35">
      <c r="A414" s="136">
        <v>4</v>
      </c>
      <c r="B414" s="137" t="s">
        <v>64</v>
      </c>
      <c r="C414" s="137" t="s">
        <v>41</v>
      </c>
      <c r="D414" s="137" t="s">
        <v>157</v>
      </c>
      <c r="E414" s="137" t="s">
        <v>42</v>
      </c>
      <c r="F414" s="137" t="s">
        <v>180</v>
      </c>
      <c r="G414" s="137" t="s">
        <v>1016</v>
      </c>
      <c r="H414" s="138">
        <v>5426</v>
      </c>
      <c r="I414" s="136">
        <v>4</v>
      </c>
      <c r="J414" s="141">
        <f>อุดรธานี!F210</f>
        <v>707486.91</v>
      </c>
      <c r="K414" s="140">
        <f>อุดรธานี!AW210</f>
        <v>845447.07000000007</v>
      </c>
      <c r="L414" s="141">
        <f>อุดรธานี!AX210</f>
        <v>188308</v>
      </c>
      <c r="M414" s="141">
        <f>อุดรธานี!AY210</f>
        <v>332601.17</v>
      </c>
      <c r="N414" s="137"/>
      <c r="O414" s="137"/>
      <c r="P414" s="137"/>
      <c r="Q414" s="129">
        <f t="shared" si="41"/>
        <v>-144293.16999999998</v>
      </c>
      <c r="R414" s="130">
        <f t="shared" si="42"/>
        <v>34.70475488389237</v>
      </c>
    </row>
    <row r="415" spans="1:18" x14ac:dyDescent="0.35">
      <c r="A415" s="136">
        <v>5</v>
      </c>
      <c r="B415" s="137" t="s">
        <v>64</v>
      </c>
      <c r="C415" s="137" t="s">
        <v>41</v>
      </c>
      <c r="D415" s="137" t="s">
        <v>157</v>
      </c>
      <c r="E415" s="137" t="s">
        <v>42</v>
      </c>
      <c r="F415" s="137" t="s">
        <v>180</v>
      </c>
      <c r="G415" s="137" t="s">
        <v>1017</v>
      </c>
      <c r="H415" s="138">
        <v>3183</v>
      </c>
      <c r="I415" s="136">
        <v>3</v>
      </c>
      <c r="J415" s="141">
        <f>อุดรธานี!F211</f>
        <v>188362.15</v>
      </c>
      <c r="K415" s="140">
        <f>อุดรธานี!AW211</f>
        <v>186674.44999999998</v>
      </c>
      <c r="L415" s="141">
        <f>อุดรธานี!AX211</f>
        <v>131387.5</v>
      </c>
      <c r="M415" s="141">
        <f>อุดรธานี!AY211</f>
        <v>192265.72</v>
      </c>
      <c r="N415" s="137"/>
      <c r="O415" s="137"/>
      <c r="P415" s="137"/>
      <c r="Q415" s="129">
        <f>L415-M415</f>
        <v>-60878.22</v>
      </c>
      <c r="R415" s="130">
        <f t="shared" si="42"/>
        <v>41.277882500785424</v>
      </c>
    </row>
    <row r="416" spans="1:18" s="148" customFormat="1" x14ac:dyDescent="0.35">
      <c r="A416" s="142">
        <v>18</v>
      </c>
      <c r="B416" s="143" t="s">
        <v>64</v>
      </c>
      <c r="C416" s="143"/>
      <c r="D416" s="143"/>
      <c r="E416" s="143" t="s">
        <v>77</v>
      </c>
      <c r="F416" s="143"/>
      <c r="G416" s="143" t="s">
        <v>351</v>
      </c>
      <c r="H416" s="149">
        <f>SUM(H411:H415)</f>
        <v>15162</v>
      </c>
      <c r="I416" s="142"/>
      <c r="J416" s="145">
        <f>SUM(J411:J415)</f>
        <v>1354476.8599999999</v>
      </c>
      <c r="K416" s="145">
        <f t="shared" ref="K416:M416" si="46">SUM(K411:K415)</f>
        <v>1582923.26</v>
      </c>
      <c r="L416" s="145">
        <f t="shared" si="46"/>
        <v>465956.5</v>
      </c>
      <c r="M416" s="145">
        <f t="shared" si="46"/>
        <v>900905.72</v>
      </c>
      <c r="N416" s="143">
        <v>4</v>
      </c>
      <c r="O416" s="143">
        <v>4</v>
      </c>
      <c r="P416" s="143">
        <f>N416-O416</f>
        <v>0</v>
      </c>
      <c r="Q416" s="146">
        <f t="shared" si="41"/>
        <v>-434949.22</v>
      </c>
      <c r="R416" s="147">
        <f>L416/H416</f>
        <v>30.731862551114627</v>
      </c>
    </row>
    <row r="417" spans="1:18" x14ac:dyDescent="0.35">
      <c r="A417" s="136">
        <v>1</v>
      </c>
      <c r="B417" s="137" t="s">
        <v>64</v>
      </c>
      <c r="C417" s="137" t="s">
        <v>33</v>
      </c>
      <c r="D417" s="137" t="s">
        <v>99</v>
      </c>
      <c r="E417" s="137" t="s">
        <v>352</v>
      </c>
      <c r="F417" s="137" t="s">
        <v>210</v>
      </c>
      <c r="G417" s="137" t="s">
        <v>353</v>
      </c>
      <c r="H417" s="138"/>
      <c r="I417" s="136"/>
      <c r="J417" s="139"/>
      <c r="K417" s="140"/>
      <c r="L417" s="141"/>
      <c r="M417" s="141"/>
      <c r="N417" s="137"/>
      <c r="O417" s="137"/>
      <c r="P417" s="137"/>
    </row>
    <row r="418" spans="1:18" x14ac:dyDescent="0.35">
      <c r="A418" s="136">
        <v>2</v>
      </c>
      <c r="B418" s="137" t="s">
        <v>64</v>
      </c>
      <c r="C418" s="137" t="s">
        <v>33</v>
      </c>
      <c r="D418" s="137" t="s">
        <v>99</v>
      </c>
      <c r="E418" s="137" t="s">
        <v>352</v>
      </c>
      <c r="F418" s="137" t="s">
        <v>180</v>
      </c>
      <c r="G418" s="137" t="s">
        <v>872</v>
      </c>
      <c r="H418" s="138">
        <v>1949</v>
      </c>
      <c r="I418" s="136">
        <v>2</v>
      </c>
      <c r="J418" s="139">
        <f>อุดรธานี!F66</f>
        <v>880738.85</v>
      </c>
      <c r="K418" s="140">
        <f>อุดรธานี!AW66</f>
        <v>1194436.8099999998</v>
      </c>
      <c r="L418" s="141">
        <f>อุดรธานี!AX66</f>
        <v>153612.37</v>
      </c>
      <c r="M418" s="141">
        <f>อุดรธานี!AY66</f>
        <v>230042.09000000003</v>
      </c>
      <c r="N418" s="137"/>
      <c r="O418" s="137"/>
      <c r="P418" s="137"/>
      <c r="Q418" s="146">
        <f>L418-M418</f>
        <v>-76429.72000000003</v>
      </c>
      <c r="R418" s="147">
        <f>L418/H418</f>
        <v>78.815992816829137</v>
      </c>
    </row>
    <row r="419" spans="1:18" s="148" customFormat="1" x14ac:dyDescent="0.35">
      <c r="A419" s="142">
        <v>19</v>
      </c>
      <c r="B419" s="143" t="s">
        <v>64</v>
      </c>
      <c r="C419" s="143"/>
      <c r="D419" s="143"/>
      <c r="E419" s="143" t="s">
        <v>77</v>
      </c>
      <c r="F419" s="143"/>
      <c r="G419" s="143" t="s">
        <v>354</v>
      </c>
      <c r="H419" s="149">
        <f>SUM(H417:H418)</f>
        <v>1949</v>
      </c>
      <c r="I419" s="142"/>
      <c r="J419" s="145">
        <f>SUM(J417:J418)</f>
        <v>880738.85</v>
      </c>
      <c r="K419" s="145">
        <f t="shared" ref="K419:M419" si="47">SUM(K417:K418)</f>
        <v>1194436.8099999998</v>
      </c>
      <c r="L419" s="145">
        <f t="shared" si="47"/>
        <v>153612.37</v>
      </c>
      <c r="M419" s="145">
        <f t="shared" si="47"/>
        <v>230042.09000000003</v>
      </c>
      <c r="N419" s="143">
        <v>1</v>
      </c>
      <c r="O419" s="143">
        <v>1</v>
      </c>
      <c r="P419" s="143">
        <f>N419-O419</f>
        <v>0</v>
      </c>
      <c r="Q419" s="146"/>
      <c r="R419" s="147"/>
    </row>
    <row r="420" spans="1:18" x14ac:dyDescent="0.35">
      <c r="A420" s="136">
        <v>1</v>
      </c>
      <c r="B420" s="137" t="s">
        <v>64</v>
      </c>
      <c r="C420" s="137" t="s">
        <v>355</v>
      </c>
      <c r="D420" s="137" t="s">
        <v>159</v>
      </c>
      <c r="E420" s="137" t="s">
        <v>56</v>
      </c>
      <c r="F420" s="137" t="s">
        <v>210</v>
      </c>
      <c r="G420" s="137" t="s">
        <v>356</v>
      </c>
      <c r="H420" s="138"/>
      <c r="I420" s="136"/>
      <c r="J420" s="139"/>
      <c r="K420" s="140"/>
      <c r="L420" s="141"/>
      <c r="M420" s="141"/>
      <c r="N420" s="137"/>
      <c r="O420" s="137"/>
      <c r="P420" s="137"/>
    </row>
    <row r="421" spans="1:18" x14ac:dyDescent="0.35">
      <c r="A421" s="136">
        <v>2</v>
      </c>
      <c r="B421" s="137" t="s">
        <v>64</v>
      </c>
      <c r="C421" s="137" t="s">
        <v>355</v>
      </c>
      <c r="D421" s="137" t="s">
        <v>159</v>
      </c>
      <c r="E421" s="137" t="s">
        <v>56</v>
      </c>
      <c r="F421" s="137" t="s">
        <v>180</v>
      </c>
      <c r="G421" s="137" t="s">
        <v>1018</v>
      </c>
      <c r="H421" s="138">
        <v>3850</v>
      </c>
      <c r="I421" s="136">
        <v>3</v>
      </c>
      <c r="J421" s="141">
        <f>อุดรธานี!F212</f>
        <v>981816.89</v>
      </c>
      <c r="K421" s="140">
        <f>อุดรธานี!AW212</f>
        <v>1242867.17</v>
      </c>
      <c r="L421" s="141">
        <f>อุดรธานี!AX212</f>
        <v>162484.68</v>
      </c>
      <c r="M421" s="141">
        <f>อุดรธานี!AY212</f>
        <v>250186.11</v>
      </c>
      <c r="N421" s="137"/>
      <c r="O421" s="137"/>
      <c r="P421" s="137"/>
      <c r="Q421" s="129">
        <f t="shared" si="41"/>
        <v>-87701.43</v>
      </c>
      <c r="R421" s="130">
        <f t="shared" si="42"/>
        <v>42.203812987012988</v>
      </c>
    </row>
    <row r="422" spans="1:18" x14ac:dyDescent="0.35">
      <c r="A422" s="136">
        <v>3</v>
      </c>
      <c r="B422" s="137" t="s">
        <v>64</v>
      </c>
      <c r="C422" s="137" t="s">
        <v>355</v>
      </c>
      <c r="D422" s="137" t="s">
        <v>159</v>
      </c>
      <c r="E422" s="137" t="s">
        <v>56</v>
      </c>
      <c r="F422" s="137" t="s">
        <v>180</v>
      </c>
      <c r="G422" s="137" t="s">
        <v>1019</v>
      </c>
      <c r="H422" s="138">
        <v>3381</v>
      </c>
      <c r="I422" s="136">
        <v>3</v>
      </c>
      <c r="J422" s="141">
        <f>อุดรธานี!F213</f>
        <v>385951.87</v>
      </c>
      <c r="K422" s="140">
        <f>อุดรธานี!AW213</f>
        <v>480119.16</v>
      </c>
      <c r="L422" s="141">
        <f>อุดรธานี!AX213</f>
        <v>108280.1</v>
      </c>
      <c r="M422" s="141">
        <f>อุดรธานี!AY213</f>
        <v>236949.46</v>
      </c>
      <c r="N422" s="137"/>
      <c r="O422" s="137"/>
      <c r="P422" s="137"/>
      <c r="Q422" s="129">
        <f t="shared" si="41"/>
        <v>-128669.35999999999</v>
      </c>
      <c r="R422" s="130">
        <f t="shared" si="42"/>
        <v>32.026057379473528</v>
      </c>
    </row>
    <row r="423" spans="1:18" x14ac:dyDescent="0.35">
      <c r="A423" s="136">
        <v>4</v>
      </c>
      <c r="B423" s="137" t="s">
        <v>64</v>
      </c>
      <c r="C423" s="137" t="s">
        <v>355</v>
      </c>
      <c r="D423" s="137" t="s">
        <v>159</v>
      </c>
      <c r="E423" s="137" t="s">
        <v>56</v>
      </c>
      <c r="F423" s="137" t="s">
        <v>180</v>
      </c>
      <c r="G423" s="137" t="s">
        <v>1020</v>
      </c>
      <c r="H423" s="138">
        <v>2640</v>
      </c>
      <c r="I423" s="136">
        <v>2</v>
      </c>
      <c r="J423" s="141">
        <f>อุดรธานี!F214</f>
        <v>576953.49</v>
      </c>
      <c r="K423" s="140">
        <f>อุดรธานี!AW214</f>
        <v>682316.53</v>
      </c>
      <c r="L423" s="141">
        <f>อุดรธานี!AX214</f>
        <v>122836.69</v>
      </c>
      <c r="M423" s="141">
        <f>อุดรธานี!AY214</f>
        <v>187524.47</v>
      </c>
      <c r="N423" s="137"/>
      <c r="O423" s="137"/>
      <c r="P423" s="137"/>
      <c r="Q423" s="129">
        <f t="shared" si="41"/>
        <v>-64687.78</v>
      </c>
      <c r="R423" s="130">
        <f t="shared" si="42"/>
        <v>46.529049242424243</v>
      </c>
    </row>
    <row r="424" spans="1:18" x14ac:dyDescent="0.35">
      <c r="A424" s="136">
        <v>5</v>
      </c>
      <c r="B424" s="137" t="s">
        <v>64</v>
      </c>
      <c r="C424" s="137" t="s">
        <v>355</v>
      </c>
      <c r="D424" s="137" t="s">
        <v>159</v>
      </c>
      <c r="E424" s="137" t="s">
        <v>56</v>
      </c>
      <c r="F424" s="137" t="s">
        <v>180</v>
      </c>
      <c r="G424" s="137" t="s">
        <v>1021</v>
      </c>
      <c r="H424" s="138">
        <v>5792</v>
      </c>
      <c r="I424" s="136">
        <v>4</v>
      </c>
      <c r="J424" s="141">
        <f>อุดรธานี!F215</f>
        <v>1073266.53</v>
      </c>
      <c r="K424" s="140">
        <f>อุดรธานี!AW215</f>
        <v>1179095.82</v>
      </c>
      <c r="L424" s="141">
        <f>อุดรธานี!AX215</f>
        <v>243420.11</v>
      </c>
      <c r="M424" s="141">
        <f>อุดรธานี!AY215</f>
        <v>373656.17</v>
      </c>
      <c r="N424" s="137"/>
      <c r="O424" s="137"/>
      <c r="P424" s="137"/>
      <c r="Q424" s="129">
        <f t="shared" si="41"/>
        <v>-130236.06</v>
      </c>
      <c r="R424" s="130">
        <f t="shared" si="42"/>
        <v>42.026952693370163</v>
      </c>
    </row>
    <row r="425" spans="1:18" x14ac:dyDescent="0.35">
      <c r="A425" s="136">
        <v>6</v>
      </c>
      <c r="B425" s="137" t="s">
        <v>64</v>
      </c>
      <c r="C425" s="137" t="s">
        <v>355</v>
      </c>
      <c r="D425" s="137" t="s">
        <v>159</v>
      </c>
      <c r="E425" s="137" t="s">
        <v>56</v>
      </c>
      <c r="F425" s="137" t="s">
        <v>180</v>
      </c>
      <c r="G425" s="137" t="s">
        <v>1022</v>
      </c>
      <c r="H425" s="138">
        <v>1533</v>
      </c>
      <c r="I425" s="136">
        <v>2</v>
      </c>
      <c r="J425" s="141">
        <f>อุดรธานี!F216</f>
        <v>453600.74</v>
      </c>
      <c r="K425" s="140">
        <f>อุดรธานี!AW216</f>
        <v>492274.77999999997</v>
      </c>
      <c r="L425" s="141">
        <f>อุดรธานี!AX216</f>
        <v>118117.91</v>
      </c>
      <c r="M425" s="141">
        <f>อุดรธานี!AY216</f>
        <v>173065.64</v>
      </c>
      <c r="N425" s="137"/>
      <c r="O425" s="137"/>
      <c r="P425" s="137"/>
      <c r="Q425" s="129">
        <f t="shared" si="41"/>
        <v>-54947.73000000001</v>
      </c>
      <c r="R425" s="130">
        <f t="shared" si="42"/>
        <v>77.050169602087408</v>
      </c>
    </row>
    <row r="426" spans="1:18" s="148" customFormat="1" x14ac:dyDescent="0.35">
      <c r="A426" s="142">
        <v>20</v>
      </c>
      <c r="B426" s="143" t="s">
        <v>64</v>
      </c>
      <c r="C426" s="143"/>
      <c r="D426" s="143"/>
      <c r="E426" s="143" t="s">
        <v>77</v>
      </c>
      <c r="F426" s="143"/>
      <c r="G426" s="143" t="s">
        <v>357</v>
      </c>
      <c r="H426" s="149">
        <f>SUM(H420:H425)</f>
        <v>17196</v>
      </c>
      <c r="I426" s="142"/>
      <c r="J426" s="145">
        <f>SUM(J420:J425)</f>
        <v>3471589.5200000005</v>
      </c>
      <c r="K426" s="180">
        <f>SUM(K420:K425)</f>
        <v>4076673.4599999995</v>
      </c>
      <c r="L426" s="145">
        <f t="shared" ref="L426:M426" si="48">SUM(L420:L425)</f>
        <v>755139.49000000011</v>
      </c>
      <c r="M426" s="145">
        <f t="shared" si="48"/>
        <v>1221381.8500000001</v>
      </c>
      <c r="N426" s="143">
        <v>5</v>
      </c>
      <c r="O426" s="143">
        <v>5</v>
      </c>
      <c r="P426" s="143">
        <f>N426-O426</f>
        <v>0</v>
      </c>
      <c r="Q426" s="146">
        <f t="shared" si="41"/>
        <v>-466242.36</v>
      </c>
      <c r="R426" s="147">
        <f>L426/H426</f>
        <v>43.913671202605265</v>
      </c>
    </row>
    <row r="427" spans="1:18" x14ac:dyDescent="0.35">
      <c r="A427" s="136">
        <v>1</v>
      </c>
      <c r="B427" s="137" t="s">
        <v>64</v>
      </c>
      <c r="C427" s="137" t="s">
        <v>358</v>
      </c>
      <c r="D427" s="137" t="s">
        <v>359</v>
      </c>
      <c r="E427" s="137" t="s">
        <v>45</v>
      </c>
      <c r="F427" s="137" t="s">
        <v>210</v>
      </c>
      <c r="G427" s="137" t="s">
        <v>360</v>
      </c>
      <c r="H427" s="138"/>
      <c r="I427" s="136"/>
      <c r="J427" s="139"/>
      <c r="K427" s="140"/>
      <c r="L427" s="141"/>
      <c r="M427" s="141"/>
      <c r="N427" s="137"/>
      <c r="O427" s="137"/>
      <c r="P427" s="137"/>
    </row>
    <row r="428" spans="1:18" x14ac:dyDescent="0.35">
      <c r="A428" s="136">
        <v>2</v>
      </c>
      <c r="B428" s="137" t="s">
        <v>64</v>
      </c>
      <c r="C428" s="137" t="s">
        <v>358</v>
      </c>
      <c r="D428" s="137" t="s">
        <v>359</v>
      </c>
      <c r="E428" s="137" t="s">
        <v>45</v>
      </c>
      <c r="F428" s="137" t="s">
        <v>180</v>
      </c>
      <c r="G428" s="137" t="s">
        <v>1023</v>
      </c>
      <c r="H428" s="138">
        <v>6000</v>
      </c>
      <c r="I428" s="136">
        <v>4</v>
      </c>
      <c r="J428" s="141">
        <f>อุดรธานี!F217</f>
        <v>103550.42</v>
      </c>
      <c r="K428" s="140">
        <f>อุดรธานี!AW217</f>
        <v>44136.100000000006</v>
      </c>
      <c r="L428" s="141">
        <f>อุดรธานี!AX217</f>
        <v>149092</v>
      </c>
      <c r="M428" s="141">
        <f>อุดรธานี!AY217</f>
        <v>270886.09999999998</v>
      </c>
      <c r="N428" s="137"/>
      <c r="O428" s="137"/>
      <c r="P428" s="137"/>
      <c r="Q428" s="129">
        <f t="shared" si="41"/>
        <v>-121794.09999999998</v>
      </c>
      <c r="R428" s="130">
        <f t="shared" si="42"/>
        <v>24.848666666666666</v>
      </c>
    </row>
    <row r="429" spans="1:18" x14ac:dyDescent="0.35">
      <c r="A429" s="136">
        <v>3</v>
      </c>
      <c r="B429" s="137" t="s">
        <v>64</v>
      </c>
      <c r="C429" s="137" t="s">
        <v>358</v>
      </c>
      <c r="D429" s="137" t="s">
        <v>359</v>
      </c>
      <c r="E429" s="137" t="s">
        <v>45</v>
      </c>
      <c r="F429" s="137" t="s">
        <v>180</v>
      </c>
      <c r="G429" s="137" t="s">
        <v>1024</v>
      </c>
      <c r="H429" s="138">
        <v>2330</v>
      </c>
      <c r="I429" s="136">
        <v>2</v>
      </c>
      <c r="J429" s="141">
        <f>อุดรธานี!F218</f>
        <v>59121.87</v>
      </c>
      <c r="K429" s="140">
        <f>อุดรธานี!AW218</f>
        <v>142812.6</v>
      </c>
      <c r="L429" s="141">
        <f>อุดรธานี!AX218</f>
        <v>110329.41</v>
      </c>
      <c r="M429" s="141">
        <f>อุดรธานี!AY218</f>
        <v>199958.18</v>
      </c>
      <c r="N429" s="137"/>
      <c r="O429" s="137"/>
      <c r="P429" s="137"/>
      <c r="Q429" s="129">
        <f t="shared" si="41"/>
        <v>-89628.76999999999</v>
      </c>
      <c r="R429" s="130">
        <f t="shared" si="42"/>
        <v>47.351678111587987</v>
      </c>
    </row>
    <row r="430" spans="1:18" x14ac:dyDescent="0.35">
      <c r="A430" s="136">
        <v>4</v>
      </c>
      <c r="B430" s="137" t="s">
        <v>64</v>
      </c>
      <c r="C430" s="137" t="s">
        <v>358</v>
      </c>
      <c r="D430" s="137" t="s">
        <v>359</v>
      </c>
      <c r="E430" s="137" t="s">
        <v>45</v>
      </c>
      <c r="F430" s="137" t="s">
        <v>180</v>
      </c>
      <c r="G430" s="137" t="s">
        <v>1025</v>
      </c>
      <c r="H430" s="138">
        <v>2684</v>
      </c>
      <c r="I430" s="136">
        <v>2</v>
      </c>
      <c r="J430" s="141">
        <f>อุดรธานี!F219</f>
        <v>232743.92</v>
      </c>
      <c r="K430" s="140">
        <f>อุดรธานี!AW219</f>
        <v>260123.65</v>
      </c>
      <c r="L430" s="141">
        <f>อุดรธานี!AX219</f>
        <v>155702.6</v>
      </c>
      <c r="M430" s="141">
        <f>อุดรธานี!AY219</f>
        <v>255963.38000000003</v>
      </c>
      <c r="N430" s="137"/>
      <c r="O430" s="137"/>
      <c r="P430" s="137"/>
      <c r="Q430" s="129">
        <f t="shared" si="41"/>
        <v>-100260.78000000003</v>
      </c>
      <c r="R430" s="130">
        <f t="shared" si="42"/>
        <v>58.01140089418778</v>
      </c>
    </row>
    <row r="431" spans="1:18" x14ac:dyDescent="0.35">
      <c r="A431" s="136">
        <v>5</v>
      </c>
      <c r="B431" s="137" t="s">
        <v>64</v>
      </c>
      <c r="C431" s="137" t="s">
        <v>358</v>
      </c>
      <c r="D431" s="137" t="s">
        <v>359</v>
      </c>
      <c r="E431" s="137" t="s">
        <v>45</v>
      </c>
      <c r="F431" s="137" t="s">
        <v>180</v>
      </c>
      <c r="G431" s="137" t="s">
        <v>1026</v>
      </c>
      <c r="H431" s="138">
        <v>7170</v>
      </c>
      <c r="I431" s="136">
        <v>5</v>
      </c>
      <c r="J431" s="141">
        <f>อุดรธานี!F220</f>
        <v>373600.78</v>
      </c>
      <c r="K431" s="140">
        <f>อุดรธานี!AW220</f>
        <v>474247.93000000005</v>
      </c>
      <c r="L431" s="141">
        <f>อุดรธานี!AX220</f>
        <v>205601.78999999998</v>
      </c>
      <c r="M431" s="141">
        <f>อุดรธานี!AY220</f>
        <v>470178.92</v>
      </c>
      <c r="N431" s="137"/>
      <c r="O431" s="137"/>
      <c r="P431" s="137"/>
      <c r="Q431" s="129">
        <f t="shared" si="41"/>
        <v>-264577.13</v>
      </c>
      <c r="R431" s="130">
        <f t="shared" si="42"/>
        <v>28.675284518828448</v>
      </c>
    </row>
    <row r="432" spans="1:18" s="148" customFormat="1" x14ac:dyDescent="0.35">
      <c r="A432" s="142">
        <v>21</v>
      </c>
      <c r="B432" s="143" t="s">
        <v>64</v>
      </c>
      <c r="C432" s="143"/>
      <c r="D432" s="143"/>
      <c r="E432" s="143" t="s">
        <v>77</v>
      </c>
      <c r="F432" s="143"/>
      <c r="G432" s="143" t="s">
        <v>361</v>
      </c>
      <c r="H432" s="149">
        <f>SUM(H427:H431)</f>
        <v>18184</v>
      </c>
      <c r="I432" s="142"/>
      <c r="J432" s="145">
        <f>SUM(J427:J431)</f>
        <v>769016.99</v>
      </c>
      <c r="K432" s="145">
        <f t="shared" ref="K432:M432" si="49">SUM(K427:K431)</f>
        <v>921320.28</v>
      </c>
      <c r="L432" s="145">
        <f t="shared" si="49"/>
        <v>620725.80000000005</v>
      </c>
      <c r="M432" s="145">
        <f t="shared" si="49"/>
        <v>1196986.58</v>
      </c>
      <c r="N432" s="143">
        <v>4</v>
      </c>
      <c r="O432" s="143">
        <v>4</v>
      </c>
      <c r="P432" s="143">
        <f>N432-O432</f>
        <v>0</v>
      </c>
      <c r="Q432" s="146">
        <f t="shared" si="41"/>
        <v>-576260.78</v>
      </c>
      <c r="R432" s="147">
        <f t="shared" si="42"/>
        <v>34.135822701275849</v>
      </c>
    </row>
    <row r="433" spans="1:18" s="148" customFormat="1" ht="24" customHeight="1" thickBot="1" x14ac:dyDescent="0.4">
      <c r="A433" s="157"/>
      <c r="B433" s="158" t="s">
        <v>64</v>
      </c>
      <c r="C433" s="158" t="s">
        <v>64</v>
      </c>
      <c r="D433" s="158" t="s">
        <v>64</v>
      </c>
      <c r="E433" s="158" t="s">
        <v>64</v>
      </c>
      <c r="F433" s="158"/>
      <c r="G433" s="158" t="s">
        <v>362</v>
      </c>
      <c r="H433" s="159">
        <f>H210+H223+H236+H254+H265+H281+H289+H295+H309+H321+H338+H360+H371+H386+H393+H399+H410+H416+H419+H426+H432</f>
        <v>1025314</v>
      </c>
      <c r="I433" s="157"/>
      <c r="J433" s="160">
        <f t="shared" ref="J433:O433" si="50">J210+J223+J236+J254+J265+J281+J289+J295+J309+J321+J338+J360+J371+J386+J393+J399+J410+J416+J419+J426+J432</f>
        <v>93355782.089999974</v>
      </c>
      <c r="K433" s="161">
        <f t="shared" si="50"/>
        <v>115928610.91000001</v>
      </c>
      <c r="L433" s="160">
        <f t="shared" si="50"/>
        <v>47041651.949999996</v>
      </c>
      <c r="M433" s="160">
        <f t="shared" si="50"/>
        <v>57744265.329999998</v>
      </c>
      <c r="N433" s="158">
        <f t="shared" si="50"/>
        <v>210</v>
      </c>
      <c r="O433" s="158">
        <f t="shared" si="50"/>
        <v>210</v>
      </c>
      <c r="P433" s="158">
        <f>N433-O433</f>
        <v>0</v>
      </c>
      <c r="Q433" s="146">
        <f t="shared" si="41"/>
        <v>-10702613.380000003</v>
      </c>
      <c r="R433" s="147">
        <f t="shared" si="42"/>
        <v>45.880239565635499</v>
      </c>
    </row>
    <row r="434" spans="1:18" ht="24" customHeight="1" thickTop="1" thickBot="1" x14ac:dyDescent="0.4">
      <c r="A434" s="162"/>
      <c r="B434" s="163"/>
      <c r="C434" s="163"/>
      <c r="D434" s="163"/>
      <c r="E434" s="329" t="s">
        <v>363</v>
      </c>
      <c r="F434" s="330"/>
      <c r="G434" s="331"/>
      <c r="H434" s="164"/>
      <c r="I434" s="162"/>
      <c r="J434" s="165">
        <f>J433/O433</f>
        <v>444551.34328571416</v>
      </c>
      <c r="K434" s="166">
        <f>K433/O433</f>
        <v>552041.00433333335</v>
      </c>
      <c r="L434" s="165">
        <f>L433/O433</f>
        <v>224007.8664285714</v>
      </c>
      <c r="M434" s="165">
        <f>M433/O433</f>
        <v>274972.69204761903</v>
      </c>
      <c r="N434" s="214"/>
      <c r="O434" s="214"/>
      <c r="P434" s="214"/>
      <c r="Q434" s="129">
        <f t="shared" si="41"/>
        <v>-50964.825619047624</v>
      </c>
    </row>
    <row r="435" spans="1:18" ht="21.75" thickTop="1" x14ac:dyDescent="0.35">
      <c r="A435" s="167">
        <v>1</v>
      </c>
      <c r="B435" s="168" t="s">
        <v>60</v>
      </c>
      <c r="C435" s="168" t="s">
        <v>364</v>
      </c>
      <c r="D435" s="168" t="s">
        <v>365</v>
      </c>
      <c r="E435" s="168" t="s">
        <v>366</v>
      </c>
      <c r="F435" s="168" t="s">
        <v>177</v>
      </c>
      <c r="G435" s="168" t="s">
        <v>367</v>
      </c>
      <c r="H435" s="169"/>
      <c r="I435" s="167"/>
      <c r="J435" s="170"/>
      <c r="K435" s="171"/>
      <c r="L435" s="172"/>
      <c r="M435" s="172"/>
      <c r="N435" s="168"/>
      <c r="O435" s="168"/>
      <c r="P435" s="168"/>
    </row>
    <row r="436" spans="1:18" x14ac:dyDescent="0.35">
      <c r="A436" s="136">
        <v>2</v>
      </c>
      <c r="B436" s="137" t="s">
        <v>60</v>
      </c>
      <c r="C436" s="137" t="s">
        <v>364</v>
      </c>
      <c r="D436" s="137" t="s">
        <v>365</v>
      </c>
      <c r="E436" s="137" t="s">
        <v>366</v>
      </c>
      <c r="F436" s="137" t="s">
        <v>180</v>
      </c>
      <c r="G436" s="137" t="s">
        <v>688</v>
      </c>
      <c r="H436" s="138">
        <v>6411</v>
      </c>
      <c r="I436" s="136">
        <v>5</v>
      </c>
      <c r="J436" s="139">
        <f>SUM('เลย '!F4)</f>
        <v>667564.87</v>
      </c>
      <c r="K436" s="140">
        <f>SUM('เลย '!AM4)</f>
        <v>801267.59000000008</v>
      </c>
      <c r="L436" s="141">
        <f>'เลย '!AN4</f>
        <v>351953.33999999997</v>
      </c>
      <c r="M436" s="141">
        <f>'เลย '!AO4</f>
        <v>409970.95</v>
      </c>
      <c r="N436" s="137"/>
      <c r="O436" s="137"/>
      <c r="P436" s="137"/>
      <c r="Q436" s="129">
        <f t="shared" si="41"/>
        <v>-58017.610000000044</v>
      </c>
      <c r="R436" s="130">
        <f t="shared" si="42"/>
        <v>54.898352831071591</v>
      </c>
    </row>
    <row r="437" spans="1:18" x14ac:dyDescent="0.35">
      <c r="A437" s="136">
        <v>3</v>
      </c>
      <c r="B437" s="137" t="s">
        <v>60</v>
      </c>
      <c r="C437" s="137" t="s">
        <v>364</v>
      </c>
      <c r="D437" s="137" t="s">
        <v>365</v>
      </c>
      <c r="E437" s="137" t="s">
        <v>366</v>
      </c>
      <c r="F437" s="137" t="s">
        <v>180</v>
      </c>
      <c r="G437" s="137" t="s">
        <v>689</v>
      </c>
      <c r="H437" s="138">
        <v>2059</v>
      </c>
      <c r="I437" s="136">
        <v>2</v>
      </c>
      <c r="J437" s="139">
        <f>SUM('เลย '!F5)</f>
        <v>217173.2</v>
      </c>
      <c r="K437" s="140">
        <f>SUM('เลย '!AM5)</f>
        <v>343316.13000000006</v>
      </c>
      <c r="L437" s="141">
        <f>'เลย '!AN5</f>
        <v>158010.85</v>
      </c>
      <c r="M437" s="141">
        <f>'เลย '!AO5</f>
        <v>160893.09000000003</v>
      </c>
      <c r="N437" s="137"/>
      <c r="O437" s="137"/>
      <c r="P437" s="137"/>
      <c r="Q437" s="129">
        <f t="shared" si="41"/>
        <v>-2882.2400000000198</v>
      </c>
      <c r="R437" s="130">
        <f t="shared" si="42"/>
        <v>76.741549295774647</v>
      </c>
    </row>
    <row r="438" spans="1:18" x14ac:dyDescent="0.35">
      <c r="A438" s="136">
        <v>4</v>
      </c>
      <c r="B438" s="137" t="s">
        <v>60</v>
      </c>
      <c r="C438" s="137" t="s">
        <v>364</v>
      </c>
      <c r="D438" s="137" t="s">
        <v>365</v>
      </c>
      <c r="E438" s="137" t="s">
        <v>366</v>
      </c>
      <c r="F438" s="137" t="s">
        <v>180</v>
      </c>
      <c r="G438" s="137" t="s">
        <v>690</v>
      </c>
      <c r="H438" s="138">
        <v>6691</v>
      </c>
      <c r="I438" s="136">
        <v>5</v>
      </c>
      <c r="J438" s="139">
        <f>SUM('เลย '!F6)</f>
        <v>417805.19</v>
      </c>
      <c r="K438" s="140">
        <f>SUM('เลย '!AM6)</f>
        <v>594580.95000000007</v>
      </c>
      <c r="L438" s="141">
        <f>'เลย '!AN6</f>
        <v>116241.79</v>
      </c>
      <c r="M438" s="141">
        <f>'เลย '!AO6</f>
        <v>159859.99</v>
      </c>
      <c r="N438" s="137"/>
      <c r="O438" s="137"/>
      <c r="P438" s="137"/>
      <c r="Q438" s="129">
        <f t="shared" si="41"/>
        <v>-43618.2</v>
      </c>
      <c r="R438" s="130">
        <f t="shared" si="42"/>
        <v>17.372857569869975</v>
      </c>
    </row>
    <row r="439" spans="1:18" x14ac:dyDescent="0.35">
      <c r="A439" s="136">
        <v>5</v>
      </c>
      <c r="B439" s="137" t="s">
        <v>60</v>
      </c>
      <c r="C439" s="137" t="s">
        <v>364</v>
      </c>
      <c r="D439" s="137" t="s">
        <v>365</v>
      </c>
      <c r="E439" s="137" t="s">
        <v>366</v>
      </c>
      <c r="F439" s="137" t="s">
        <v>180</v>
      </c>
      <c r="G439" s="137" t="s">
        <v>691</v>
      </c>
      <c r="H439" s="138">
        <v>3434</v>
      </c>
      <c r="I439" s="136">
        <v>3</v>
      </c>
      <c r="J439" s="139">
        <f>SUM('เลย '!F7)</f>
        <v>472740.6</v>
      </c>
      <c r="K439" s="140">
        <f>SUM('เลย '!AM7)</f>
        <v>577244.88</v>
      </c>
      <c r="L439" s="141">
        <f>'เลย '!AN7</f>
        <v>335749.33</v>
      </c>
      <c r="M439" s="141">
        <f>'เลย '!AO7</f>
        <v>397598.78</v>
      </c>
      <c r="N439" s="137"/>
      <c r="O439" s="137"/>
      <c r="P439" s="137"/>
      <c r="Q439" s="129">
        <f t="shared" si="41"/>
        <v>-61849.450000000012</v>
      </c>
      <c r="R439" s="130">
        <f t="shared" si="42"/>
        <v>97.772082119976702</v>
      </c>
    </row>
    <row r="440" spans="1:18" x14ac:dyDescent="0.35">
      <c r="A440" s="136">
        <v>6</v>
      </c>
      <c r="B440" s="137" t="s">
        <v>60</v>
      </c>
      <c r="C440" s="137" t="s">
        <v>364</v>
      </c>
      <c r="D440" s="137" t="s">
        <v>365</v>
      </c>
      <c r="E440" s="137" t="s">
        <v>366</v>
      </c>
      <c r="F440" s="137" t="s">
        <v>180</v>
      </c>
      <c r="G440" s="137" t="s">
        <v>692</v>
      </c>
      <c r="H440" s="138">
        <v>3172</v>
      </c>
      <c r="I440" s="136">
        <v>3</v>
      </c>
      <c r="J440" s="139">
        <f>SUM('เลย '!F8)</f>
        <v>485858.5</v>
      </c>
      <c r="K440" s="140">
        <f>SUM('เลย '!AM8)</f>
        <v>530335.49</v>
      </c>
      <c r="L440" s="141">
        <f>'เลย '!AN8</f>
        <v>142462.64000000001</v>
      </c>
      <c r="M440" s="141">
        <f>'เลย '!AO8</f>
        <v>176101.93</v>
      </c>
      <c r="N440" s="137"/>
      <c r="O440" s="137"/>
      <c r="P440" s="137"/>
      <c r="Q440" s="129">
        <f t="shared" si="41"/>
        <v>-33639.289999999979</v>
      </c>
      <c r="R440" s="130">
        <f t="shared" si="42"/>
        <v>44.912559899117284</v>
      </c>
    </row>
    <row r="441" spans="1:18" x14ac:dyDescent="0.35">
      <c r="A441" s="136">
        <v>7</v>
      </c>
      <c r="B441" s="137" t="s">
        <v>60</v>
      </c>
      <c r="C441" s="137" t="s">
        <v>364</v>
      </c>
      <c r="D441" s="137" t="s">
        <v>365</v>
      </c>
      <c r="E441" s="137" t="s">
        <v>366</v>
      </c>
      <c r="F441" s="137" t="s">
        <v>180</v>
      </c>
      <c r="G441" s="137" t="s">
        <v>693</v>
      </c>
      <c r="H441" s="138">
        <v>3172</v>
      </c>
      <c r="I441" s="136">
        <v>3</v>
      </c>
      <c r="J441" s="139">
        <f>SUM('เลย '!F9)</f>
        <v>498795.96</v>
      </c>
      <c r="K441" s="140">
        <f>SUM('เลย '!AM9)</f>
        <v>582307.68999999994</v>
      </c>
      <c r="L441" s="141">
        <f>'เลย '!AN9</f>
        <v>134587.33000000002</v>
      </c>
      <c r="M441" s="141">
        <f>'เลย '!AO9</f>
        <v>210297.69</v>
      </c>
      <c r="N441" s="137"/>
      <c r="O441" s="137"/>
      <c r="P441" s="137"/>
      <c r="Q441" s="129">
        <f t="shared" si="41"/>
        <v>-75710.359999999986</v>
      </c>
      <c r="R441" s="130">
        <f t="shared" si="42"/>
        <v>42.429801387137459</v>
      </c>
    </row>
    <row r="442" spans="1:18" x14ac:dyDescent="0.35">
      <c r="A442" s="136">
        <v>8</v>
      </c>
      <c r="B442" s="137" t="s">
        <v>60</v>
      </c>
      <c r="C442" s="137" t="s">
        <v>364</v>
      </c>
      <c r="D442" s="137" t="s">
        <v>365</v>
      </c>
      <c r="E442" s="137" t="s">
        <v>366</v>
      </c>
      <c r="F442" s="137" t="s">
        <v>180</v>
      </c>
      <c r="G442" s="137" t="s">
        <v>694</v>
      </c>
      <c r="H442" s="138">
        <v>1819</v>
      </c>
      <c r="I442" s="136">
        <v>2</v>
      </c>
      <c r="J442" s="139">
        <f>SUM('เลย '!F10)</f>
        <v>198279.32</v>
      </c>
      <c r="K442" s="140">
        <f>SUM('เลย '!AM10)</f>
        <v>298681.32</v>
      </c>
      <c r="L442" s="141">
        <f>'เลย '!AN10</f>
        <v>135642.71</v>
      </c>
      <c r="M442" s="141">
        <f>'เลย '!AO10</f>
        <v>157973.49</v>
      </c>
      <c r="N442" s="137"/>
      <c r="O442" s="137"/>
      <c r="P442" s="137"/>
      <c r="Q442" s="129">
        <f t="shared" si="41"/>
        <v>-22330.78</v>
      </c>
      <c r="R442" s="130">
        <f t="shared" si="42"/>
        <v>74.569934029686635</v>
      </c>
    </row>
    <row r="443" spans="1:18" x14ac:dyDescent="0.35">
      <c r="A443" s="136">
        <v>9</v>
      </c>
      <c r="B443" s="137" t="s">
        <v>60</v>
      </c>
      <c r="C443" s="137" t="s">
        <v>364</v>
      </c>
      <c r="D443" s="137" t="s">
        <v>365</v>
      </c>
      <c r="E443" s="137" t="s">
        <v>366</v>
      </c>
      <c r="F443" s="137" t="s">
        <v>180</v>
      </c>
      <c r="G443" s="137" t="s">
        <v>695</v>
      </c>
      <c r="H443" s="138">
        <v>6183</v>
      </c>
      <c r="I443" s="136">
        <v>5</v>
      </c>
      <c r="J443" s="139">
        <f>SUM('เลย '!F11)</f>
        <v>1076917.9099999999</v>
      </c>
      <c r="K443" s="140">
        <f>SUM('เลย '!AM11)</f>
        <v>1192853.5499999998</v>
      </c>
      <c r="L443" s="141">
        <f>'เลย '!AN11</f>
        <v>272119</v>
      </c>
      <c r="M443" s="141">
        <f>'เลย '!AO11</f>
        <v>372785.57</v>
      </c>
      <c r="N443" s="137"/>
      <c r="O443" s="137"/>
      <c r="P443" s="137"/>
      <c r="Q443" s="129">
        <f t="shared" si="41"/>
        <v>-100666.57</v>
      </c>
      <c r="R443" s="130">
        <f t="shared" si="42"/>
        <v>44.01083616367459</v>
      </c>
    </row>
    <row r="444" spans="1:18" x14ac:dyDescent="0.35">
      <c r="A444" s="136">
        <v>10</v>
      </c>
      <c r="B444" s="137" t="s">
        <v>60</v>
      </c>
      <c r="C444" s="137" t="s">
        <v>364</v>
      </c>
      <c r="D444" s="137" t="s">
        <v>365</v>
      </c>
      <c r="E444" s="137" t="s">
        <v>366</v>
      </c>
      <c r="F444" s="137" t="s">
        <v>180</v>
      </c>
      <c r="G444" s="137" t="s">
        <v>696</v>
      </c>
      <c r="H444" s="138">
        <v>2360</v>
      </c>
      <c r="I444" s="136">
        <v>2</v>
      </c>
      <c r="J444" s="139">
        <f>SUM('เลย '!F12)</f>
        <v>580107.98</v>
      </c>
      <c r="K444" s="140">
        <f>SUM('เลย '!AM12)</f>
        <v>651076.17000000004</v>
      </c>
      <c r="L444" s="141">
        <f>'เลย '!AN12</f>
        <v>193955.75</v>
      </c>
      <c r="M444" s="141">
        <f>'เลย '!AO12</f>
        <v>227913.21000000002</v>
      </c>
      <c r="N444" s="137"/>
      <c r="O444" s="137"/>
      <c r="P444" s="137"/>
      <c r="Q444" s="129">
        <f t="shared" si="41"/>
        <v>-33957.460000000021</v>
      </c>
      <c r="R444" s="130">
        <f t="shared" si="42"/>
        <v>82.184639830508473</v>
      </c>
    </row>
    <row r="445" spans="1:18" x14ac:dyDescent="0.35">
      <c r="A445" s="136">
        <v>11</v>
      </c>
      <c r="B445" s="137" t="s">
        <v>60</v>
      </c>
      <c r="C445" s="137" t="s">
        <v>364</v>
      </c>
      <c r="D445" s="137" t="s">
        <v>365</v>
      </c>
      <c r="E445" s="137" t="s">
        <v>366</v>
      </c>
      <c r="F445" s="137" t="s">
        <v>180</v>
      </c>
      <c r="G445" s="137" t="s">
        <v>697</v>
      </c>
      <c r="H445" s="138">
        <v>5028</v>
      </c>
      <c r="I445" s="136">
        <v>4</v>
      </c>
      <c r="J445" s="139">
        <f>SUM('เลย '!F13)</f>
        <v>418493.97</v>
      </c>
      <c r="K445" s="140">
        <f>SUM('เลย '!AM13)</f>
        <v>548570.67999999993</v>
      </c>
      <c r="L445" s="141">
        <f>'เลย '!AN13</f>
        <v>224673.03</v>
      </c>
      <c r="M445" s="141">
        <f>'เลย '!AO13</f>
        <v>289652.58999999997</v>
      </c>
      <c r="N445" s="137"/>
      <c r="O445" s="137"/>
      <c r="P445" s="137"/>
      <c r="Q445" s="129">
        <f t="shared" si="41"/>
        <v>-64979.559999999969</v>
      </c>
      <c r="R445" s="130">
        <f t="shared" si="42"/>
        <v>44.684373508353225</v>
      </c>
    </row>
    <row r="446" spans="1:18" x14ac:dyDescent="0.35">
      <c r="A446" s="136">
        <v>12</v>
      </c>
      <c r="B446" s="137" t="s">
        <v>60</v>
      </c>
      <c r="C446" s="137" t="s">
        <v>364</v>
      </c>
      <c r="D446" s="137" t="s">
        <v>365</v>
      </c>
      <c r="E446" s="137" t="s">
        <v>366</v>
      </c>
      <c r="F446" s="137" t="s">
        <v>180</v>
      </c>
      <c r="G446" s="137" t="s">
        <v>698</v>
      </c>
      <c r="H446" s="138">
        <v>3227</v>
      </c>
      <c r="I446" s="136">
        <v>3</v>
      </c>
      <c r="J446" s="139">
        <f>SUM('เลย '!F14)</f>
        <v>59365.38</v>
      </c>
      <c r="K446" s="140">
        <f>SUM('เลย '!AM14)</f>
        <v>89262.95</v>
      </c>
      <c r="L446" s="141">
        <f>'เลย '!AN14</f>
        <v>180272.97</v>
      </c>
      <c r="M446" s="141">
        <f>'เลย '!AO14</f>
        <v>277053.07</v>
      </c>
      <c r="N446" s="137"/>
      <c r="O446" s="137"/>
      <c r="P446" s="137"/>
      <c r="Q446" s="129">
        <f t="shared" si="41"/>
        <v>-96780.1</v>
      </c>
      <c r="R446" s="130">
        <f t="shared" si="42"/>
        <v>55.8639510381159</v>
      </c>
    </row>
    <row r="447" spans="1:18" x14ac:dyDescent="0.35">
      <c r="A447" s="136">
        <v>13</v>
      </c>
      <c r="B447" s="137" t="s">
        <v>60</v>
      </c>
      <c r="C447" s="137" t="s">
        <v>364</v>
      </c>
      <c r="D447" s="137" t="s">
        <v>365</v>
      </c>
      <c r="E447" s="137" t="s">
        <v>366</v>
      </c>
      <c r="F447" s="137" t="s">
        <v>180</v>
      </c>
      <c r="G447" s="137" t="s">
        <v>699</v>
      </c>
      <c r="H447" s="138">
        <v>5146</v>
      </c>
      <c r="I447" s="136">
        <v>4</v>
      </c>
      <c r="J447" s="139">
        <f>SUM('เลย '!F15)</f>
        <v>839521.38</v>
      </c>
      <c r="K447" s="140">
        <f>SUM('เลย '!AM15)</f>
        <v>1025595.45</v>
      </c>
      <c r="L447" s="141">
        <f>'เลย '!AN15</f>
        <v>152644.58000000002</v>
      </c>
      <c r="M447" s="141">
        <f>'เลย '!AO15</f>
        <v>275140.77999999997</v>
      </c>
      <c r="N447" s="137"/>
      <c r="O447" s="137"/>
      <c r="P447" s="137"/>
      <c r="Q447" s="129">
        <f t="shared" si="41"/>
        <v>-122496.19999999995</v>
      </c>
      <c r="R447" s="130">
        <f t="shared" si="42"/>
        <v>29.662763311309757</v>
      </c>
    </row>
    <row r="448" spans="1:18" x14ac:dyDescent="0.35">
      <c r="A448" s="136">
        <v>14</v>
      </c>
      <c r="B448" s="137" t="s">
        <v>60</v>
      </c>
      <c r="C448" s="137" t="s">
        <v>364</v>
      </c>
      <c r="D448" s="137" t="s">
        <v>365</v>
      </c>
      <c r="E448" s="137" t="s">
        <v>366</v>
      </c>
      <c r="F448" s="137" t="s">
        <v>180</v>
      </c>
      <c r="G448" s="137" t="s">
        <v>700</v>
      </c>
      <c r="H448" s="138">
        <v>3255</v>
      </c>
      <c r="I448" s="136">
        <v>3</v>
      </c>
      <c r="J448" s="139">
        <f>SUM('เลย '!F16)</f>
        <v>146312.84</v>
      </c>
      <c r="K448" s="140">
        <f>SUM('เลย '!AM16)</f>
        <v>205463.78</v>
      </c>
      <c r="L448" s="141">
        <f>'เลย '!AN16</f>
        <v>146424</v>
      </c>
      <c r="M448" s="141">
        <f>'เลย '!AO16</f>
        <v>229209.96</v>
      </c>
      <c r="N448" s="137"/>
      <c r="O448" s="137"/>
      <c r="P448" s="137"/>
      <c r="Q448" s="129">
        <f t="shared" si="41"/>
        <v>-82785.959999999992</v>
      </c>
      <c r="R448" s="130">
        <f t="shared" si="42"/>
        <v>44.984331797235022</v>
      </c>
    </row>
    <row r="449" spans="1:18" x14ac:dyDescent="0.35">
      <c r="A449" s="136">
        <v>15</v>
      </c>
      <c r="B449" s="137" t="s">
        <v>60</v>
      </c>
      <c r="C449" s="137" t="s">
        <v>364</v>
      </c>
      <c r="D449" s="137" t="s">
        <v>365</v>
      </c>
      <c r="E449" s="137" t="s">
        <v>366</v>
      </c>
      <c r="F449" s="137" t="s">
        <v>180</v>
      </c>
      <c r="G449" s="137" t="s">
        <v>701</v>
      </c>
      <c r="H449" s="138">
        <v>4631</v>
      </c>
      <c r="I449" s="136">
        <v>4</v>
      </c>
      <c r="J449" s="139">
        <f>SUM('เลย '!F17)</f>
        <v>899916.2</v>
      </c>
      <c r="K449" s="140">
        <f>SUM('เลย '!AM17)</f>
        <v>1099328.8799999999</v>
      </c>
      <c r="L449" s="141">
        <f>'เลย '!AN17</f>
        <v>135115.66999999998</v>
      </c>
      <c r="M449" s="141">
        <f>'เลย '!AO17</f>
        <v>204363.65</v>
      </c>
      <c r="N449" s="137"/>
      <c r="O449" s="137"/>
      <c r="P449" s="137"/>
      <c r="Q449" s="129">
        <f t="shared" si="41"/>
        <v>-69247.98000000001</v>
      </c>
      <c r="R449" s="130">
        <f t="shared" si="42"/>
        <v>29.176348520837827</v>
      </c>
    </row>
    <row r="450" spans="1:18" x14ac:dyDescent="0.35">
      <c r="A450" s="136">
        <v>16</v>
      </c>
      <c r="B450" s="137" t="s">
        <v>60</v>
      </c>
      <c r="C450" s="137" t="s">
        <v>364</v>
      </c>
      <c r="D450" s="137" t="s">
        <v>365</v>
      </c>
      <c r="E450" s="137" t="s">
        <v>366</v>
      </c>
      <c r="F450" s="137" t="s">
        <v>180</v>
      </c>
      <c r="G450" s="137" t="s">
        <v>702</v>
      </c>
      <c r="H450" s="138">
        <v>4306</v>
      </c>
      <c r="I450" s="136">
        <v>3</v>
      </c>
      <c r="J450" s="139">
        <f>SUM('เลย '!F18)</f>
        <v>524870.54</v>
      </c>
      <c r="K450" s="140">
        <f>SUM('เลย '!AM18)</f>
        <v>673433.04</v>
      </c>
      <c r="L450" s="141">
        <f>'เลย '!AN18</f>
        <v>247586.78</v>
      </c>
      <c r="M450" s="141">
        <f>'เลย '!AO18</f>
        <v>360513.26</v>
      </c>
      <c r="N450" s="137"/>
      <c r="O450" s="137"/>
      <c r="P450" s="137"/>
      <c r="Q450" s="129">
        <f t="shared" si="41"/>
        <v>-112926.48000000001</v>
      </c>
      <c r="R450" s="130">
        <f t="shared" si="42"/>
        <v>57.498091035764048</v>
      </c>
    </row>
    <row r="451" spans="1:18" x14ac:dyDescent="0.35">
      <c r="A451" s="136">
        <v>17</v>
      </c>
      <c r="B451" s="137" t="s">
        <v>60</v>
      </c>
      <c r="C451" s="137" t="s">
        <v>364</v>
      </c>
      <c r="D451" s="137" t="s">
        <v>365</v>
      </c>
      <c r="E451" s="137" t="s">
        <v>366</v>
      </c>
      <c r="F451" s="137" t="s">
        <v>180</v>
      </c>
      <c r="G451" s="137" t="s">
        <v>703</v>
      </c>
      <c r="H451" s="138">
        <v>5667</v>
      </c>
      <c r="I451" s="136">
        <v>4</v>
      </c>
      <c r="J451" s="139">
        <f>SUM('เลย '!F19)</f>
        <v>1620637.5</v>
      </c>
      <c r="K451" s="140">
        <f>SUM('เลย '!AM19)</f>
        <v>1746046.75</v>
      </c>
      <c r="L451" s="141">
        <f>'เลย '!AN19</f>
        <v>132650.72</v>
      </c>
      <c r="M451" s="141">
        <f>'เลย '!AO19</f>
        <v>220787.18</v>
      </c>
      <c r="N451" s="137"/>
      <c r="O451" s="137"/>
      <c r="P451" s="137"/>
      <c r="Q451" s="129">
        <f t="shared" si="41"/>
        <v>-88136.459999999992</v>
      </c>
      <c r="R451" s="130">
        <f t="shared" si="42"/>
        <v>23.407573672136934</v>
      </c>
    </row>
    <row r="452" spans="1:18" x14ac:dyDescent="0.35">
      <c r="A452" s="136">
        <v>18</v>
      </c>
      <c r="B452" s="137" t="s">
        <v>60</v>
      </c>
      <c r="C452" s="137" t="s">
        <v>364</v>
      </c>
      <c r="D452" s="137" t="s">
        <v>365</v>
      </c>
      <c r="E452" s="137" t="s">
        <v>366</v>
      </c>
      <c r="F452" s="137" t="s">
        <v>180</v>
      </c>
      <c r="G452" s="137" t="s">
        <v>704</v>
      </c>
      <c r="H452" s="138">
        <v>1990</v>
      </c>
      <c r="I452" s="136">
        <v>2</v>
      </c>
      <c r="J452" s="139">
        <f>SUM('เลย '!F20)</f>
        <v>129837.65</v>
      </c>
      <c r="K452" s="140">
        <f>SUM('เลย '!AM20)</f>
        <v>128344.34999999998</v>
      </c>
      <c r="L452" s="141">
        <f>'เลย '!AN20</f>
        <v>194670.23</v>
      </c>
      <c r="M452" s="141">
        <f>'เลย '!AO20</f>
        <v>208763.78</v>
      </c>
      <c r="N452" s="137"/>
      <c r="O452" s="137"/>
      <c r="P452" s="137"/>
      <c r="Q452" s="129">
        <f t="shared" si="41"/>
        <v>-14093.549999999988</v>
      </c>
      <c r="R452" s="130">
        <f t="shared" si="42"/>
        <v>97.824236180904535</v>
      </c>
    </row>
    <row r="453" spans="1:18" x14ac:dyDescent="0.35">
      <c r="A453" s="136">
        <v>19</v>
      </c>
      <c r="B453" s="137" t="s">
        <v>60</v>
      </c>
      <c r="C453" s="137" t="s">
        <v>364</v>
      </c>
      <c r="D453" s="137" t="s">
        <v>365</v>
      </c>
      <c r="E453" s="137" t="s">
        <v>366</v>
      </c>
      <c r="F453" s="137" t="s">
        <v>180</v>
      </c>
      <c r="G453" s="137" t="s">
        <v>705</v>
      </c>
      <c r="H453" s="138">
        <v>2504</v>
      </c>
      <c r="I453" s="136">
        <v>2</v>
      </c>
      <c r="J453" s="139">
        <f>SUM('เลย '!F21)</f>
        <v>285279.15000000002</v>
      </c>
      <c r="K453" s="140">
        <f>SUM('เลย '!AM21)</f>
        <v>317537.36000000004</v>
      </c>
      <c r="L453" s="141">
        <f>'เลย '!AN21</f>
        <v>170331.81</v>
      </c>
      <c r="M453" s="141">
        <f>'เลย '!AO21</f>
        <v>213871.11000000002</v>
      </c>
      <c r="N453" s="137"/>
      <c r="O453" s="137"/>
      <c r="P453" s="137"/>
      <c r="Q453" s="129">
        <f t="shared" si="41"/>
        <v>-43539.300000000017</v>
      </c>
      <c r="R453" s="130">
        <f t="shared" si="42"/>
        <v>68.023885782747598</v>
      </c>
    </row>
    <row r="454" spans="1:18" x14ac:dyDescent="0.35">
      <c r="A454" s="136">
        <v>20</v>
      </c>
      <c r="B454" s="137" t="s">
        <v>60</v>
      </c>
      <c r="C454" s="137" t="s">
        <v>364</v>
      </c>
      <c r="D454" s="137" t="s">
        <v>365</v>
      </c>
      <c r="E454" s="137" t="s">
        <v>366</v>
      </c>
      <c r="F454" s="137" t="s">
        <v>180</v>
      </c>
      <c r="G454" s="137" t="s">
        <v>706</v>
      </c>
      <c r="H454" s="138">
        <v>2869</v>
      </c>
      <c r="I454" s="136">
        <v>2</v>
      </c>
      <c r="J454" s="139">
        <f>SUM('เลย '!F22)</f>
        <v>13206.95</v>
      </c>
      <c r="K454" s="140">
        <f>SUM('เลย '!AM22)</f>
        <v>74972.39</v>
      </c>
      <c r="L454" s="141">
        <f>'เลย '!AN22</f>
        <v>131432.25</v>
      </c>
      <c r="M454" s="141">
        <f>'เลย '!AO22</f>
        <v>267489.24</v>
      </c>
      <c r="N454" s="137"/>
      <c r="O454" s="137"/>
      <c r="P454" s="137"/>
      <c r="Q454" s="129">
        <f t="shared" si="41"/>
        <v>-136056.99</v>
      </c>
      <c r="R454" s="130">
        <f t="shared" si="42"/>
        <v>45.811171139769954</v>
      </c>
    </row>
    <row r="455" spans="1:18" s="148" customFormat="1" x14ac:dyDescent="0.35">
      <c r="A455" s="142">
        <v>1</v>
      </c>
      <c r="B455" s="143" t="s">
        <v>60</v>
      </c>
      <c r="C455" s="143"/>
      <c r="D455" s="143"/>
      <c r="E455" s="143" t="s">
        <v>77</v>
      </c>
      <c r="F455" s="143"/>
      <c r="G455" s="143" t="s">
        <v>368</v>
      </c>
      <c r="H455" s="149">
        <f>SUM(H435:H454)</f>
        <v>73924</v>
      </c>
      <c r="I455" s="142"/>
      <c r="J455" s="145">
        <f>SUM(J435:J454)</f>
        <v>9552685.0899999999</v>
      </c>
      <c r="K455" s="145">
        <f t="shared" ref="K455:M455" si="51">SUM(K435:K454)</f>
        <v>11480219.4</v>
      </c>
      <c r="L455" s="145">
        <f t="shared" si="51"/>
        <v>3556524.7800000003</v>
      </c>
      <c r="M455" s="145">
        <f t="shared" si="51"/>
        <v>4820239.32</v>
      </c>
      <c r="N455" s="143">
        <v>19</v>
      </c>
      <c r="O455" s="143">
        <v>19</v>
      </c>
      <c r="P455" s="143">
        <f>N455-O455</f>
        <v>0</v>
      </c>
      <c r="Q455" s="146">
        <f t="shared" ref="Q455:Q518" si="52">L455-M455</f>
        <v>-1263714.54</v>
      </c>
      <c r="R455" s="147">
        <f>L455/H455</f>
        <v>48.11055651750447</v>
      </c>
    </row>
    <row r="456" spans="1:18" x14ac:dyDescent="0.35">
      <c r="A456" s="136">
        <v>1</v>
      </c>
      <c r="B456" s="137" t="s">
        <v>60</v>
      </c>
      <c r="C456" s="137" t="s">
        <v>369</v>
      </c>
      <c r="D456" s="137" t="s">
        <v>81</v>
      </c>
      <c r="E456" s="137" t="s">
        <v>370</v>
      </c>
      <c r="F456" s="137" t="s">
        <v>210</v>
      </c>
      <c r="G456" s="137" t="s">
        <v>371</v>
      </c>
      <c r="H456" s="138"/>
      <c r="I456" s="136"/>
      <c r="J456" s="139"/>
      <c r="K456" s="140"/>
      <c r="L456" s="141"/>
      <c r="M456" s="141"/>
      <c r="N456" s="137"/>
      <c r="O456" s="137"/>
      <c r="P456" s="137"/>
    </row>
    <row r="457" spans="1:18" x14ac:dyDescent="0.35">
      <c r="A457" s="136">
        <v>2</v>
      </c>
      <c r="B457" s="137" t="s">
        <v>60</v>
      </c>
      <c r="C457" s="137" t="s">
        <v>369</v>
      </c>
      <c r="D457" s="137" t="s">
        <v>81</v>
      </c>
      <c r="E457" s="137" t="s">
        <v>370</v>
      </c>
      <c r="F457" s="137" t="s">
        <v>180</v>
      </c>
      <c r="G457" s="137" t="s">
        <v>707</v>
      </c>
      <c r="H457" s="138">
        <v>1771</v>
      </c>
      <c r="I457" s="136">
        <v>2</v>
      </c>
      <c r="J457" s="139">
        <f>'เลย '!F23</f>
        <v>86513.53</v>
      </c>
      <c r="K457" s="140">
        <f>SUM('เลย '!AM23)</f>
        <v>87339.34</v>
      </c>
      <c r="L457" s="141">
        <f>'เลย '!AN23</f>
        <v>74947</v>
      </c>
      <c r="M457" s="141">
        <f>'เลย '!AO23</f>
        <v>103865.25</v>
      </c>
      <c r="N457" s="137"/>
      <c r="O457" s="137"/>
      <c r="P457" s="137"/>
      <c r="Q457" s="129">
        <f t="shared" si="52"/>
        <v>-28918.25</v>
      </c>
      <c r="R457" s="130">
        <f t="shared" ref="R457:R518" si="53">L457/H457</f>
        <v>42.319028797289668</v>
      </c>
    </row>
    <row r="458" spans="1:18" x14ac:dyDescent="0.35">
      <c r="A458" s="136">
        <v>3</v>
      </c>
      <c r="B458" s="137" t="s">
        <v>60</v>
      </c>
      <c r="C458" s="137" t="s">
        <v>369</v>
      </c>
      <c r="D458" s="137" t="s">
        <v>81</v>
      </c>
      <c r="E458" s="137" t="s">
        <v>370</v>
      </c>
      <c r="F458" s="137" t="s">
        <v>180</v>
      </c>
      <c r="G458" s="137" t="s">
        <v>708</v>
      </c>
      <c r="H458" s="138">
        <v>5076</v>
      </c>
      <c r="I458" s="136">
        <v>4</v>
      </c>
      <c r="J458" s="139">
        <f>'เลย '!F24</f>
        <v>370939.58</v>
      </c>
      <c r="K458" s="140">
        <f>SUM('เลย '!AM24)</f>
        <v>216286.47000000003</v>
      </c>
      <c r="L458" s="141">
        <f>'เลย '!AN24</f>
        <v>162770</v>
      </c>
      <c r="M458" s="141">
        <f>'เลย '!AO24</f>
        <v>271566.90999999997</v>
      </c>
      <c r="N458" s="137"/>
      <c r="O458" s="137"/>
      <c r="P458" s="137"/>
      <c r="Q458" s="129">
        <f t="shared" si="52"/>
        <v>-108796.90999999997</v>
      </c>
      <c r="R458" s="130">
        <f t="shared" si="53"/>
        <v>32.066587864460203</v>
      </c>
    </row>
    <row r="459" spans="1:18" x14ac:dyDescent="0.35">
      <c r="A459" s="136">
        <v>4</v>
      </c>
      <c r="B459" s="137" t="s">
        <v>60</v>
      </c>
      <c r="C459" s="137" t="s">
        <v>369</v>
      </c>
      <c r="D459" s="137" t="s">
        <v>81</v>
      </c>
      <c r="E459" s="137" t="s">
        <v>370</v>
      </c>
      <c r="F459" s="137" t="s">
        <v>180</v>
      </c>
      <c r="G459" s="137" t="s">
        <v>709</v>
      </c>
      <c r="H459" s="138">
        <v>1132</v>
      </c>
      <c r="I459" s="136">
        <v>1</v>
      </c>
      <c r="J459" s="139">
        <f>'เลย '!F25</f>
        <v>174226.62</v>
      </c>
      <c r="K459" s="140">
        <f>SUM('เลย '!AM25)</f>
        <v>150708.1</v>
      </c>
      <c r="L459" s="141">
        <f>'เลย '!AN25</f>
        <v>194443</v>
      </c>
      <c r="M459" s="141">
        <f>'เลย '!AO25</f>
        <v>252570.84</v>
      </c>
      <c r="N459" s="137"/>
      <c r="O459" s="137"/>
      <c r="P459" s="137"/>
      <c r="Q459" s="129">
        <f t="shared" si="52"/>
        <v>-58127.839999999997</v>
      </c>
      <c r="R459" s="130">
        <f t="shared" si="53"/>
        <v>171.76943462897526</v>
      </c>
    </row>
    <row r="460" spans="1:18" x14ac:dyDescent="0.35">
      <c r="A460" s="136">
        <v>5</v>
      </c>
      <c r="B460" s="137" t="s">
        <v>60</v>
      </c>
      <c r="C460" s="137" t="s">
        <v>369</v>
      </c>
      <c r="D460" s="137" t="s">
        <v>81</v>
      </c>
      <c r="E460" s="137" t="s">
        <v>370</v>
      </c>
      <c r="F460" s="137" t="s">
        <v>180</v>
      </c>
      <c r="G460" s="137" t="s">
        <v>710</v>
      </c>
      <c r="H460" s="138">
        <v>2987</v>
      </c>
      <c r="I460" s="136">
        <v>2</v>
      </c>
      <c r="J460" s="139">
        <f>'เลย '!F26</f>
        <v>270577.59000000003</v>
      </c>
      <c r="K460" s="140">
        <f>SUM('เลย '!AM26)</f>
        <v>155685.80000000002</v>
      </c>
      <c r="L460" s="141">
        <f>'เลย '!AN26</f>
        <v>53406.400000000001</v>
      </c>
      <c r="M460" s="141">
        <f>'เลย '!AO26</f>
        <v>116438.52</v>
      </c>
      <c r="N460" s="137"/>
      <c r="O460" s="137"/>
      <c r="P460" s="137"/>
      <c r="Q460" s="129">
        <f t="shared" si="52"/>
        <v>-63032.12</v>
      </c>
      <c r="R460" s="130">
        <f t="shared" si="53"/>
        <v>17.879611650485437</v>
      </c>
    </row>
    <row r="461" spans="1:18" x14ac:dyDescent="0.35">
      <c r="A461" s="136">
        <v>6</v>
      </c>
      <c r="B461" s="137" t="s">
        <v>60</v>
      </c>
      <c r="C461" s="137" t="s">
        <v>369</v>
      </c>
      <c r="D461" s="137" t="s">
        <v>81</v>
      </c>
      <c r="E461" s="137" t="s">
        <v>370</v>
      </c>
      <c r="F461" s="137" t="s">
        <v>180</v>
      </c>
      <c r="G461" s="137" t="s">
        <v>711</v>
      </c>
      <c r="H461" s="138">
        <v>2340</v>
      </c>
      <c r="I461" s="136">
        <v>2</v>
      </c>
      <c r="J461" s="139">
        <f>'เลย '!F27</f>
        <v>142670.64000000001</v>
      </c>
      <c r="K461" s="140">
        <f>SUM('เลย '!AM27)</f>
        <v>92363.340000000026</v>
      </c>
      <c r="L461" s="141">
        <f>'เลย '!AN27</f>
        <v>90820.3</v>
      </c>
      <c r="M461" s="141">
        <f>'เลย '!AO27</f>
        <v>206714.13999999998</v>
      </c>
      <c r="N461" s="137"/>
      <c r="O461" s="137"/>
      <c r="P461" s="137"/>
      <c r="Q461" s="129">
        <f t="shared" si="52"/>
        <v>-115893.83999999998</v>
      </c>
      <c r="R461" s="130">
        <f t="shared" si="53"/>
        <v>38.812094017094019</v>
      </c>
    </row>
    <row r="462" spans="1:18" s="148" customFormat="1" x14ac:dyDescent="0.35">
      <c r="A462" s="142">
        <v>2</v>
      </c>
      <c r="B462" s="143" t="s">
        <v>60</v>
      </c>
      <c r="C462" s="143"/>
      <c r="D462" s="143"/>
      <c r="E462" s="143" t="s">
        <v>77</v>
      </c>
      <c r="F462" s="143"/>
      <c r="G462" s="143" t="s">
        <v>372</v>
      </c>
      <c r="H462" s="149">
        <f>SUM(H456:H461)</f>
        <v>13306</v>
      </c>
      <c r="I462" s="142"/>
      <c r="J462" s="145">
        <f>SUM(J456:J461)</f>
        <v>1044927.9600000001</v>
      </c>
      <c r="K462" s="145">
        <f t="shared" ref="K462:M462" si="54">SUM(K456:K461)</f>
        <v>702383.05</v>
      </c>
      <c r="L462" s="145">
        <f t="shared" si="54"/>
        <v>576386.70000000007</v>
      </c>
      <c r="M462" s="145">
        <f t="shared" si="54"/>
        <v>951155.66</v>
      </c>
      <c r="N462" s="143">
        <v>5</v>
      </c>
      <c r="O462" s="143">
        <v>5</v>
      </c>
      <c r="P462" s="143">
        <f>N462-O462</f>
        <v>0</v>
      </c>
      <c r="Q462" s="146">
        <f t="shared" si="52"/>
        <v>-374768.95999999996</v>
      </c>
      <c r="R462" s="147">
        <f>L462/H462</f>
        <v>43.317803998196311</v>
      </c>
    </row>
    <row r="463" spans="1:18" x14ac:dyDescent="0.35">
      <c r="A463" s="136">
        <v>1</v>
      </c>
      <c r="B463" s="137" t="s">
        <v>60</v>
      </c>
      <c r="C463" s="137" t="s">
        <v>373</v>
      </c>
      <c r="D463" s="137" t="s">
        <v>88</v>
      </c>
      <c r="E463" s="137" t="s">
        <v>374</v>
      </c>
      <c r="F463" s="137" t="s">
        <v>210</v>
      </c>
      <c r="G463" s="137" t="s">
        <v>375</v>
      </c>
      <c r="H463" s="138"/>
      <c r="I463" s="136"/>
      <c r="J463" s="139"/>
      <c r="K463" s="140"/>
      <c r="L463" s="141"/>
      <c r="M463" s="141"/>
      <c r="N463" s="137"/>
      <c r="O463" s="137"/>
      <c r="P463" s="137"/>
    </row>
    <row r="464" spans="1:18" x14ac:dyDescent="0.35">
      <c r="A464" s="136">
        <v>2</v>
      </c>
      <c r="B464" s="137" t="s">
        <v>60</v>
      </c>
      <c r="C464" s="137" t="s">
        <v>373</v>
      </c>
      <c r="D464" s="137" t="s">
        <v>88</v>
      </c>
      <c r="E464" s="137" t="s">
        <v>374</v>
      </c>
      <c r="F464" s="137" t="s">
        <v>180</v>
      </c>
      <c r="G464" s="137" t="s">
        <v>712</v>
      </c>
      <c r="H464" s="138">
        <v>4716</v>
      </c>
      <c r="I464" s="136">
        <v>4</v>
      </c>
      <c r="J464" s="139">
        <f>'เลย '!F28</f>
        <v>325872.46000000002</v>
      </c>
      <c r="K464" s="140">
        <f>SUM('เลย '!AM28)</f>
        <v>317546.32</v>
      </c>
      <c r="L464" s="141">
        <f>'เลย '!AN28</f>
        <v>358756.57</v>
      </c>
      <c r="M464" s="141">
        <f>'เลย '!AO28</f>
        <v>418738.50999999995</v>
      </c>
      <c r="N464" s="137"/>
      <c r="O464" s="137"/>
      <c r="P464" s="137"/>
      <c r="Q464" s="129">
        <f t="shared" si="52"/>
        <v>-59981.939999999944</v>
      </c>
      <c r="R464" s="130">
        <f t="shared" si="53"/>
        <v>76.072215860899064</v>
      </c>
    </row>
    <row r="465" spans="1:18" x14ac:dyDescent="0.35">
      <c r="A465" s="136">
        <v>3</v>
      </c>
      <c r="B465" s="137" t="s">
        <v>60</v>
      </c>
      <c r="C465" s="137" t="s">
        <v>373</v>
      </c>
      <c r="D465" s="137" t="s">
        <v>88</v>
      </c>
      <c r="E465" s="137" t="s">
        <v>374</v>
      </c>
      <c r="F465" s="137" t="s">
        <v>180</v>
      </c>
      <c r="G465" s="137" t="s">
        <v>713</v>
      </c>
      <c r="H465" s="138">
        <v>2694</v>
      </c>
      <c r="I465" s="136">
        <v>2</v>
      </c>
      <c r="J465" s="139">
        <f>'เลย '!F29</f>
        <v>225983.13</v>
      </c>
      <c r="K465" s="140">
        <f>SUM('เลย '!AM29)</f>
        <v>244902.26</v>
      </c>
      <c r="L465" s="141">
        <f>'เลย '!AN29</f>
        <v>143780.54</v>
      </c>
      <c r="M465" s="141">
        <f>'เลย '!AO29</f>
        <v>238177.89</v>
      </c>
      <c r="N465" s="137"/>
      <c r="O465" s="137"/>
      <c r="P465" s="137"/>
      <c r="Q465" s="129">
        <f t="shared" si="52"/>
        <v>-94397.35</v>
      </c>
      <c r="R465" s="130">
        <f t="shared" si="53"/>
        <v>53.370653303637717</v>
      </c>
    </row>
    <row r="466" spans="1:18" x14ac:dyDescent="0.35">
      <c r="A466" s="136">
        <v>4</v>
      </c>
      <c r="B466" s="137" t="s">
        <v>60</v>
      </c>
      <c r="C466" s="137" t="s">
        <v>373</v>
      </c>
      <c r="D466" s="137" t="s">
        <v>88</v>
      </c>
      <c r="E466" s="137" t="s">
        <v>374</v>
      </c>
      <c r="F466" s="137" t="s">
        <v>180</v>
      </c>
      <c r="G466" s="137" t="s">
        <v>714</v>
      </c>
      <c r="H466" s="138">
        <v>3656</v>
      </c>
      <c r="I466" s="136">
        <v>3</v>
      </c>
      <c r="J466" s="139">
        <f>'เลย '!F30</f>
        <v>423669.02</v>
      </c>
      <c r="K466" s="140">
        <f>SUM('เลย '!AM30)</f>
        <v>483647.97000000003</v>
      </c>
      <c r="L466" s="141">
        <f>'เลย '!AN30</f>
        <v>83450.19</v>
      </c>
      <c r="M466" s="141">
        <f>'เลย '!AO30</f>
        <v>144077.20000000001</v>
      </c>
      <c r="N466" s="137"/>
      <c r="O466" s="137"/>
      <c r="P466" s="137"/>
      <c r="Q466" s="129">
        <f t="shared" si="52"/>
        <v>-60627.010000000009</v>
      </c>
      <c r="R466" s="130">
        <f t="shared" si="53"/>
        <v>22.825544310722101</v>
      </c>
    </row>
    <row r="467" spans="1:18" x14ac:dyDescent="0.35">
      <c r="A467" s="136">
        <v>5</v>
      </c>
      <c r="B467" s="137" t="s">
        <v>60</v>
      </c>
      <c r="C467" s="137" t="s">
        <v>373</v>
      </c>
      <c r="D467" s="137" t="s">
        <v>88</v>
      </c>
      <c r="E467" s="137" t="s">
        <v>374</v>
      </c>
      <c r="F467" s="137" t="s">
        <v>180</v>
      </c>
      <c r="G467" s="137" t="s">
        <v>715</v>
      </c>
      <c r="H467" s="138">
        <v>4918</v>
      </c>
      <c r="I467" s="136">
        <v>4</v>
      </c>
      <c r="J467" s="139">
        <f>'เลย '!F31</f>
        <v>149703.04000000001</v>
      </c>
      <c r="K467" s="140">
        <f>SUM('เลย '!AM31)</f>
        <v>198335.94</v>
      </c>
      <c r="L467" s="141">
        <f>'เลย '!AN31</f>
        <v>190232.54</v>
      </c>
      <c r="M467" s="141">
        <f>'เลย '!AO31</f>
        <v>284376.3</v>
      </c>
      <c r="N467" s="137"/>
      <c r="O467" s="137"/>
      <c r="P467" s="137"/>
      <c r="Q467" s="129">
        <f t="shared" si="52"/>
        <v>-94143.75999999998</v>
      </c>
      <c r="R467" s="130">
        <f t="shared" si="53"/>
        <v>38.680874339162266</v>
      </c>
    </row>
    <row r="468" spans="1:18" x14ac:dyDescent="0.35">
      <c r="A468" s="136">
        <v>6</v>
      </c>
      <c r="B468" s="137" t="s">
        <v>60</v>
      </c>
      <c r="C468" s="137" t="s">
        <v>373</v>
      </c>
      <c r="D468" s="137" t="s">
        <v>88</v>
      </c>
      <c r="E468" s="137" t="s">
        <v>374</v>
      </c>
      <c r="F468" s="137" t="s">
        <v>180</v>
      </c>
      <c r="G468" s="137" t="s">
        <v>716</v>
      </c>
      <c r="H468" s="138">
        <v>2308</v>
      </c>
      <c r="I468" s="136">
        <v>2</v>
      </c>
      <c r="J468" s="139">
        <f>'เลย '!F32</f>
        <v>196956.4</v>
      </c>
      <c r="K468" s="140">
        <f>SUM('เลย '!AM32)</f>
        <v>233806.73</v>
      </c>
      <c r="L468" s="141">
        <f>'เลย '!AN32</f>
        <v>146739.71</v>
      </c>
      <c r="M468" s="141">
        <f>'เลย '!AO32</f>
        <v>212576.71000000002</v>
      </c>
      <c r="N468" s="137"/>
      <c r="O468" s="137"/>
      <c r="P468" s="137"/>
      <c r="Q468" s="129">
        <f t="shared" si="52"/>
        <v>-65837.000000000029</v>
      </c>
      <c r="R468" s="130">
        <f t="shared" si="53"/>
        <v>63.578730502599647</v>
      </c>
    </row>
    <row r="469" spans="1:18" x14ac:dyDescent="0.35">
      <c r="A469" s="136">
        <v>7</v>
      </c>
      <c r="B469" s="137" t="s">
        <v>60</v>
      </c>
      <c r="C469" s="137" t="s">
        <v>373</v>
      </c>
      <c r="D469" s="137" t="s">
        <v>88</v>
      </c>
      <c r="E469" s="137" t="s">
        <v>374</v>
      </c>
      <c r="F469" s="137" t="s">
        <v>180</v>
      </c>
      <c r="G469" s="137" t="s">
        <v>717</v>
      </c>
      <c r="H469" s="138">
        <v>1606</v>
      </c>
      <c r="I469" s="136">
        <v>2</v>
      </c>
      <c r="J469" s="139">
        <f>'เลย '!F33</f>
        <v>412634.75</v>
      </c>
      <c r="K469" s="140">
        <f>SUM('เลย '!AM33)</f>
        <v>475126.22</v>
      </c>
      <c r="L469" s="141">
        <f>'เลย '!AN33</f>
        <v>117732.28</v>
      </c>
      <c r="M469" s="141">
        <f>'เลย '!AO33</f>
        <v>149049.04999999999</v>
      </c>
      <c r="N469" s="137"/>
      <c r="O469" s="137"/>
      <c r="P469" s="137"/>
      <c r="Q469" s="129">
        <f t="shared" si="52"/>
        <v>-31316.76999999999</v>
      </c>
      <c r="R469" s="130">
        <f t="shared" si="53"/>
        <v>73.30777085927771</v>
      </c>
    </row>
    <row r="470" spans="1:18" x14ac:dyDescent="0.35">
      <c r="A470" s="136">
        <v>8</v>
      </c>
      <c r="B470" s="137" t="s">
        <v>60</v>
      </c>
      <c r="C470" s="137" t="s">
        <v>373</v>
      </c>
      <c r="D470" s="137" t="s">
        <v>88</v>
      </c>
      <c r="E470" s="137" t="s">
        <v>374</v>
      </c>
      <c r="F470" s="137" t="s">
        <v>180</v>
      </c>
      <c r="G470" s="137" t="s">
        <v>718</v>
      </c>
      <c r="H470" s="138">
        <v>2622</v>
      </c>
      <c r="I470" s="136">
        <v>2</v>
      </c>
      <c r="J470" s="139">
        <f>'เลย '!F34</f>
        <v>293263.48</v>
      </c>
      <c r="K470" s="140">
        <f>SUM('เลย '!AM34)</f>
        <v>62906.51999999999</v>
      </c>
      <c r="L470" s="141">
        <f>'เลย '!AN34</f>
        <v>213076.19</v>
      </c>
      <c r="M470" s="141">
        <f>'เลย '!AO34</f>
        <v>276186.05</v>
      </c>
      <c r="N470" s="137"/>
      <c r="O470" s="137"/>
      <c r="P470" s="137"/>
      <c r="Q470" s="129">
        <f t="shared" si="52"/>
        <v>-63109.859999999986</v>
      </c>
      <c r="R470" s="130">
        <f t="shared" si="53"/>
        <v>81.264755911517923</v>
      </c>
    </row>
    <row r="471" spans="1:18" x14ac:dyDescent="0.35">
      <c r="A471" s="136">
        <v>9</v>
      </c>
      <c r="B471" s="137" t="s">
        <v>60</v>
      </c>
      <c r="C471" s="137" t="s">
        <v>373</v>
      </c>
      <c r="D471" s="137" t="s">
        <v>88</v>
      </c>
      <c r="E471" s="137" t="s">
        <v>374</v>
      </c>
      <c r="F471" s="137" t="s">
        <v>180</v>
      </c>
      <c r="G471" s="137" t="s">
        <v>719</v>
      </c>
      <c r="H471" s="138">
        <v>2397</v>
      </c>
      <c r="I471" s="136">
        <v>2</v>
      </c>
      <c r="J471" s="139">
        <f>'เลย '!F35</f>
        <v>327516.14</v>
      </c>
      <c r="K471" s="140">
        <f>SUM('เลย '!AM35)</f>
        <v>102873.60999999999</v>
      </c>
      <c r="L471" s="141">
        <f>'เลย '!AN35</f>
        <v>53404.23</v>
      </c>
      <c r="M471" s="141">
        <f>'เลย '!AO35</f>
        <v>137888.09</v>
      </c>
      <c r="N471" s="137"/>
      <c r="O471" s="137"/>
      <c r="P471" s="137"/>
      <c r="Q471" s="129">
        <f t="shared" si="52"/>
        <v>-84483.859999999986</v>
      </c>
      <c r="R471" s="130">
        <f t="shared" si="53"/>
        <v>22.279612015018774</v>
      </c>
    </row>
    <row r="472" spans="1:18" x14ac:dyDescent="0.35">
      <c r="A472" s="136">
        <v>10</v>
      </c>
      <c r="B472" s="137" t="s">
        <v>60</v>
      </c>
      <c r="C472" s="137" t="s">
        <v>373</v>
      </c>
      <c r="D472" s="137" t="s">
        <v>88</v>
      </c>
      <c r="E472" s="137" t="s">
        <v>374</v>
      </c>
      <c r="F472" s="137" t="s">
        <v>180</v>
      </c>
      <c r="G472" s="137" t="s">
        <v>720</v>
      </c>
      <c r="H472" s="138">
        <v>1711</v>
      </c>
      <c r="I472" s="136">
        <v>2</v>
      </c>
      <c r="J472" s="139">
        <f>'เลย '!F36</f>
        <v>65511.24</v>
      </c>
      <c r="K472" s="140">
        <f>SUM('เลย '!AM36)</f>
        <v>72672.579999999987</v>
      </c>
      <c r="L472" s="141">
        <f>'เลย '!AN36</f>
        <v>125832.04</v>
      </c>
      <c r="M472" s="141">
        <f>'เลย '!AO36</f>
        <v>174845.81</v>
      </c>
      <c r="N472" s="137"/>
      <c r="O472" s="137"/>
      <c r="P472" s="137"/>
      <c r="Q472" s="129">
        <f t="shared" si="52"/>
        <v>-49013.770000000004</v>
      </c>
      <c r="R472" s="130">
        <f t="shared" si="53"/>
        <v>73.542980713033316</v>
      </c>
    </row>
    <row r="473" spans="1:18" x14ac:dyDescent="0.35">
      <c r="A473" s="136">
        <v>11</v>
      </c>
      <c r="B473" s="137" t="s">
        <v>60</v>
      </c>
      <c r="C473" s="137" t="s">
        <v>373</v>
      </c>
      <c r="D473" s="137" t="s">
        <v>88</v>
      </c>
      <c r="E473" s="137" t="s">
        <v>374</v>
      </c>
      <c r="F473" s="137" t="s">
        <v>180</v>
      </c>
      <c r="G473" s="137" t="s">
        <v>721</v>
      </c>
      <c r="H473" s="138">
        <v>2477</v>
      </c>
      <c r="I473" s="136">
        <v>2</v>
      </c>
      <c r="J473" s="139">
        <f>'เลย '!F37</f>
        <v>83637.59</v>
      </c>
      <c r="K473" s="140">
        <f>SUM('เลย '!AM37)</f>
        <v>157438.53999999998</v>
      </c>
      <c r="L473" s="141">
        <f>'เลย '!AN37</f>
        <v>127911.9</v>
      </c>
      <c r="M473" s="141">
        <f>'เลย '!AO37</f>
        <v>268083.02</v>
      </c>
      <c r="N473" s="137"/>
      <c r="O473" s="137"/>
      <c r="P473" s="137"/>
      <c r="Q473" s="129">
        <f t="shared" si="52"/>
        <v>-140171.12000000002</v>
      </c>
      <c r="R473" s="130">
        <f t="shared" si="53"/>
        <v>51.639846588615256</v>
      </c>
    </row>
    <row r="474" spans="1:18" x14ac:dyDescent="0.35">
      <c r="A474" s="136">
        <v>12</v>
      </c>
      <c r="B474" s="137" t="s">
        <v>60</v>
      </c>
      <c r="C474" s="137" t="s">
        <v>373</v>
      </c>
      <c r="D474" s="137" t="s">
        <v>88</v>
      </c>
      <c r="E474" s="137" t="s">
        <v>374</v>
      </c>
      <c r="F474" s="137" t="s">
        <v>180</v>
      </c>
      <c r="G474" s="137" t="s">
        <v>722</v>
      </c>
      <c r="H474" s="138">
        <v>1987</v>
      </c>
      <c r="I474" s="136">
        <v>2</v>
      </c>
      <c r="J474" s="139">
        <f>'เลย '!F38</f>
        <v>26723.17</v>
      </c>
      <c r="K474" s="140">
        <f>SUM('เลย '!AM38)</f>
        <v>119271.31000000003</v>
      </c>
      <c r="L474" s="141">
        <f>'เลย '!AN38</f>
        <v>133046.15</v>
      </c>
      <c r="M474" s="141">
        <f>'เลย '!AO38</f>
        <v>193415.35</v>
      </c>
      <c r="N474" s="137"/>
      <c r="O474" s="137"/>
      <c r="P474" s="137"/>
      <c r="Q474" s="129">
        <f t="shared" si="52"/>
        <v>-60369.200000000012</v>
      </c>
      <c r="R474" s="130">
        <f t="shared" si="53"/>
        <v>66.958303975842981</v>
      </c>
    </row>
    <row r="475" spans="1:18" x14ac:dyDescent="0.35">
      <c r="A475" s="136">
        <v>13</v>
      </c>
      <c r="B475" s="137" t="s">
        <v>60</v>
      </c>
      <c r="C475" s="137" t="s">
        <v>373</v>
      </c>
      <c r="D475" s="137" t="s">
        <v>88</v>
      </c>
      <c r="E475" s="137" t="s">
        <v>374</v>
      </c>
      <c r="F475" s="137" t="s">
        <v>180</v>
      </c>
      <c r="G475" s="137" t="s">
        <v>723</v>
      </c>
      <c r="H475" s="138">
        <v>3047</v>
      </c>
      <c r="I475" s="136">
        <v>3</v>
      </c>
      <c r="J475" s="139">
        <f>'เลย '!F39</f>
        <v>509715.84</v>
      </c>
      <c r="K475" s="140">
        <f>SUM('เลย '!AM39)</f>
        <v>501446.39</v>
      </c>
      <c r="L475" s="141">
        <f>'เลย '!AN39</f>
        <v>116045.37</v>
      </c>
      <c r="M475" s="141">
        <f>'เลย '!AO39</f>
        <v>4404494.1800000006</v>
      </c>
      <c r="N475" s="137"/>
      <c r="O475" s="137"/>
      <c r="P475" s="137"/>
      <c r="Q475" s="129">
        <f t="shared" si="52"/>
        <v>-4288448.8100000005</v>
      </c>
      <c r="R475" s="130">
        <f t="shared" si="53"/>
        <v>38.085123071873973</v>
      </c>
    </row>
    <row r="476" spans="1:18" x14ac:dyDescent="0.35">
      <c r="A476" s="136">
        <v>14</v>
      </c>
      <c r="B476" s="137" t="s">
        <v>60</v>
      </c>
      <c r="C476" s="137" t="s">
        <v>373</v>
      </c>
      <c r="D476" s="137" t="s">
        <v>88</v>
      </c>
      <c r="E476" s="137" t="s">
        <v>374</v>
      </c>
      <c r="F476" s="137" t="s">
        <v>180</v>
      </c>
      <c r="G476" s="137" t="s">
        <v>724</v>
      </c>
      <c r="H476" s="138">
        <v>2101</v>
      </c>
      <c r="I476" s="136">
        <v>2</v>
      </c>
      <c r="J476" s="139">
        <f>'เลย '!F40</f>
        <v>337499.87</v>
      </c>
      <c r="K476" s="140">
        <f>SUM('เลย '!AM40)</f>
        <v>130903.33999999997</v>
      </c>
      <c r="L476" s="141">
        <f>'เลย '!AN40</f>
        <v>148956.6</v>
      </c>
      <c r="M476" s="141">
        <f>'เลย '!AO40</f>
        <v>242323.31</v>
      </c>
      <c r="N476" s="137"/>
      <c r="O476" s="137"/>
      <c r="P476" s="137"/>
      <c r="Q476" s="129">
        <f t="shared" si="52"/>
        <v>-93366.709999999992</v>
      </c>
      <c r="R476" s="130">
        <f t="shared" si="53"/>
        <v>70.897953355544985</v>
      </c>
    </row>
    <row r="477" spans="1:18" x14ac:dyDescent="0.35">
      <c r="A477" s="136">
        <v>15</v>
      </c>
      <c r="B477" s="137" t="s">
        <v>60</v>
      </c>
      <c r="C477" s="137" t="s">
        <v>373</v>
      </c>
      <c r="D477" s="137" t="s">
        <v>88</v>
      </c>
      <c r="E477" s="137" t="s">
        <v>374</v>
      </c>
      <c r="F477" s="137" t="s">
        <v>180</v>
      </c>
      <c r="G477" s="137" t="s">
        <v>725</v>
      </c>
      <c r="H477" s="138">
        <v>1995</v>
      </c>
      <c r="I477" s="136">
        <v>2</v>
      </c>
      <c r="J477" s="139">
        <f>'เลย '!F41</f>
        <v>261710.66</v>
      </c>
      <c r="K477" s="140">
        <f>SUM('เลย '!AM41)</f>
        <v>207818.17000000004</v>
      </c>
      <c r="L477" s="141">
        <f>'เลย '!AN41</f>
        <v>117201.75</v>
      </c>
      <c r="M477" s="141">
        <f>'เลย '!AO41</f>
        <v>203414.2</v>
      </c>
      <c r="N477" s="137"/>
      <c r="O477" s="137"/>
      <c r="P477" s="137"/>
      <c r="Q477" s="129">
        <f t="shared" si="52"/>
        <v>-86212.450000000012</v>
      </c>
      <c r="R477" s="130">
        <f t="shared" si="53"/>
        <v>58.747744360902253</v>
      </c>
    </row>
    <row r="478" spans="1:18" s="148" customFormat="1" x14ac:dyDescent="0.35">
      <c r="A478" s="142">
        <v>3</v>
      </c>
      <c r="B478" s="143" t="s">
        <v>60</v>
      </c>
      <c r="C478" s="143"/>
      <c r="D478" s="143"/>
      <c r="E478" s="143" t="s">
        <v>77</v>
      </c>
      <c r="F478" s="143"/>
      <c r="G478" s="143" t="s">
        <v>376</v>
      </c>
      <c r="H478" s="149">
        <f>SUM(H463:H477)</f>
        <v>38235</v>
      </c>
      <c r="I478" s="142"/>
      <c r="J478" s="145">
        <f>SUM(J463:J477)</f>
        <v>3640396.79</v>
      </c>
      <c r="K478" s="145">
        <f t="shared" ref="K478:M478" si="55">SUM(K463:K477)</f>
        <v>3308695.9</v>
      </c>
      <c r="L478" s="145">
        <f t="shared" si="55"/>
        <v>2076166.06</v>
      </c>
      <c r="M478" s="145">
        <f t="shared" si="55"/>
        <v>7347645.6699999999</v>
      </c>
      <c r="N478" s="143">
        <v>14</v>
      </c>
      <c r="O478" s="143">
        <v>14</v>
      </c>
      <c r="P478" s="143">
        <f>N478-O478</f>
        <v>0</v>
      </c>
      <c r="Q478" s="146">
        <f t="shared" si="52"/>
        <v>-5271479.6099999994</v>
      </c>
      <c r="R478" s="147">
        <f>L478/H478</f>
        <v>54.300145416503206</v>
      </c>
    </row>
    <row r="479" spans="1:18" x14ac:dyDescent="0.35">
      <c r="A479" s="136">
        <v>1</v>
      </c>
      <c r="B479" s="137" t="s">
        <v>60</v>
      </c>
      <c r="C479" s="137" t="s">
        <v>377</v>
      </c>
      <c r="D479" s="137" t="s">
        <v>95</v>
      </c>
      <c r="E479" s="137" t="s">
        <v>378</v>
      </c>
      <c r="F479" s="137" t="s">
        <v>210</v>
      </c>
      <c r="G479" s="137" t="s">
        <v>379</v>
      </c>
      <c r="H479" s="138"/>
      <c r="I479" s="136"/>
      <c r="J479" s="139"/>
      <c r="K479" s="140"/>
      <c r="L479" s="141"/>
      <c r="M479" s="141"/>
      <c r="N479" s="137"/>
      <c r="O479" s="137"/>
      <c r="P479" s="137"/>
    </row>
    <row r="480" spans="1:18" x14ac:dyDescent="0.35">
      <c r="A480" s="136">
        <v>2</v>
      </c>
      <c r="B480" s="137" t="s">
        <v>60</v>
      </c>
      <c r="C480" s="137" t="s">
        <v>377</v>
      </c>
      <c r="D480" s="137" t="s">
        <v>95</v>
      </c>
      <c r="E480" s="137" t="s">
        <v>378</v>
      </c>
      <c r="F480" s="137" t="s">
        <v>180</v>
      </c>
      <c r="G480" s="137" t="s">
        <v>726</v>
      </c>
      <c r="H480" s="138">
        <v>3634</v>
      </c>
      <c r="I480" s="136">
        <v>3</v>
      </c>
      <c r="J480" s="139">
        <f>'เลย '!F42</f>
        <v>235302.61</v>
      </c>
      <c r="K480" s="140">
        <f>SUM('เลย '!AM42)</f>
        <v>267495.48</v>
      </c>
      <c r="L480" s="141">
        <f>'เลย '!AN42</f>
        <v>86775.32</v>
      </c>
      <c r="M480" s="141">
        <f>'เลย '!AO42</f>
        <v>216916.75999999998</v>
      </c>
      <c r="N480" s="137"/>
      <c r="O480" s="137"/>
      <c r="P480" s="137"/>
      <c r="Q480" s="129">
        <f t="shared" si="52"/>
        <v>-130141.43999999997</v>
      </c>
      <c r="R480" s="130">
        <f t="shared" si="53"/>
        <v>23.878734177215193</v>
      </c>
    </row>
    <row r="481" spans="1:18" x14ac:dyDescent="0.35">
      <c r="A481" s="136">
        <v>3</v>
      </c>
      <c r="B481" s="137" t="s">
        <v>60</v>
      </c>
      <c r="C481" s="137" t="s">
        <v>377</v>
      </c>
      <c r="D481" s="137" t="s">
        <v>95</v>
      </c>
      <c r="E481" s="137" t="s">
        <v>378</v>
      </c>
      <c r="F481" s="137" t="s">
        <v>180</v>
      </c>
      <c r="G481" s="137" t="s">
        <v>727</v>
      </c>
      <c r="H481" s="138">
        <v>4970</v>
      </c>
      <c r="I481" s="136">
        <v>4</v>
      </c>
      <c r="J481" s="139">
        <f>'เลย '!F43</f>
        <v>408411.21</v>
      </c>
      <c r="K481" s="140">
        <f>SUM('เลย '!AM43)</f>
        <v>634254.4</v>
      </c>
      <c r="L481" s="141">
        <f>'เลย '!AN43</f>
        <v>201295.84</v>
      </c>
      <c r="M481" s="141">
        <f>'เลย '!AO43</f>
        <v>354623.71</v>
      </c>
      <c r="N481" s="137"/>
      <c r="O481" s="137"/>
      <c r="P481" s="137"/>
      <c r="Q481" s="129">
        <f t="shared" si="52"/>
        <v>-153327.87000000002</v>
      </c>
      <c r="R481" s="130">
        <f t="shared" si="53"/>
        <v>40.502181086519116</v>
      </c>
    </row>
    <row r="482" spans="1:18" x14ac:dyDescent="0.35">
      <c r="A482" s="136">
        <v>4</v>
      </c>
      <c r="B482" s="137" t="s">
        <v>60</v>
      </c>
      <c r="C482" s="137" t="s">
        <v>377</v>
      </c>
      <c r="D482" s="137" t="s">
        <v>95</v>
      </c>
      <c r="E482" s="137" t="s">
        <v>378</v>
      </c>
      <c r="F482" s="137" t="s">
        <v>180</v>
      </c>
      <c r="G482" s="137" t="s">
        <v>728</v>
      </c>
      <c r="H482" s="138">
        <v>3463</v>
      </c>
      <c r="I482" s="136">
        <v>3</v>
      </c>
      <c r="J482" s="139">
        <f>'เลย '!F44</f>
        <v>512573.55</v>
      </c>
      <c r="K482" s="140">
        <f>SUM('เลย '!AM44)</f>
        <v>581857.19999999995</v>
      </c>
      <c r="L482" s="141">
        <f>'เลย '!AN44</f>
        <v>103682.22</v>
      </c>
      <c r="M482" s="141">
        <f>'เลย '!AO44</f>
        <v>234183.74000000002</v>
      </c>
      <c r="N482" s="137"/>
      <c r="O482" s="137"/>
      <c r="P482" s="137"/>
      <c r="Q482" s="129">
        <f t="shared" si="52"/>
        <v>-130501.52000000002</v>
      </c>
      <c r="R482" s="130">
        <f t="shared" si="53"/>
        <v>29.94</v>
      </c>
    </row>
    <row r="483" spans="1:18" x14ac:dyDescent="0.35">
      <c r="A483" s="136">
        <v>5</v>
      </c>
      <c r="B483" s="137" t="s">
        <v>60</v>
      </c>
      <c r="C483" s="137" t="s">
        <v>377</v>
      </c>
      <c r="D483" s="137" t="s">
        <v>95</v>
      </c>
      <c r="E483" s="137" t="s">
        <v>378</v>
      </c>
      <c r="F483" s="137" t="s">
        <v>180</v>
      </c>
      <c r="G483" s="137" t="s">
        <v>729</v>
      </c>
      <c r="H483" s="138">
        <v>1364</v>
      </c>
      <c r="I483" s="136">
        <v>1</v>
      </c>
      <c r="J483" s="139">
        <f>'เลย '!F45</f>
        <v>171685.69</v>
      </c>
      <c r="K483" s="140">
        <f>SUM('เลย '!AM45)</f>
        <v>210582.65</v>
      </c>
      <c r="L483" s="141">
        <f>'เลย '!AN45</f>
        <v>91647.6</v>
      </c>
      <c r="M483" s="141">
        <f>'เลย '!AO45</f>
        <v>130097.54</v>
      </c>
      <c r="N483" s="137"/>
      <c r="O483" s="137"/>
      <c r="P483" s="137"/>
      <c r="Q483" s="129">
        <f t="shared" si="52"/>
        <v>-38449.939999999988</v>
      </c>
      <c r="R483" s="130">
        <f t="shared" si="53"/>
        <v>67.190322580645159</v>
      </c>
    </row>
    <row r="484" spans="1:18" x14ac:dyDescent="0.35">
      <c r="A484" s="136">
        <v>6</v>
      </c>
      <c r="B484" s="137" t="s">
        <v>60</v>
      </c>
      <c r="C484" s="137" t="s">
        <v>377</v>
      </c>
      <c r="D484" s="137" t="s">
        <v>95</v>
      </c>
      <c r="E484" s="137" t="s">
        <v>378</v>
      </c>
      <c r="F484" s="137" t="s">
        <v>180</v>
      </c>
      <c r="G484" s="137" t="s">
        <v>730</v>
      </c>
      <c r="H484" s="138">
        <v>4858</v>
      </c>
      <c r="I484" s="136">
        <v>4</v>
      </c>
      <c r="J484" s="139">
        <f>'เลย '!F46</f>
        <v>137699.91</v>
      </c>
      <c r="K484" s="140">
        <f>SUM('เลย '!AM46)</f>
        <v>176712.92</v>
      </c>
      <c r="L484" s="141">
        <f>'เลย '!AN46</f>
        <v>129267.41</v>
      </c>
      <c r="M484" s="141">
        <f>'เลย '!AO46</f>
        <v>252294.58</v>
      </c>
      <c r="N484" s="137"/>
      <c r="O484" s="137"/>
      <c r="P484" s="137"/>
      <c r="Q484" s="129">
        <f t="shared" si="52"/>
        <v>-123027.16999999998</v>
      </c>
      <c r="R484" s="130">
        <f t="shared" si="53"/>
        <v>26.609182791272129</v>
      </c>
    </row>
    <row r="485" spans="1:18" x14ac:dyDescent="0.35">
      <c r="A485" s="136">
        <v>7</v>
      </c>
      <c r="B485" s="137" t="s">
        <v>60</v>
      </c>
      <c r="C485" s="137" t="s">
        <v>377</v>
      </c>
      <c r="D485" s="137" t="s">
        <v>95</v>
      </c>
      <c r="E485" s="137" t="s">
        <v>378</v>
      </c>
      <c r="F485" s="137" t="s">
        <v>180</v>
      </c>
      <c r="G485" s="137" t="s">
        <v>731</v>
      </c>
      <c r="H485" s="138">
        <v>3450</v>
      </c>
      <c r="I485" s="136">
        <v>3</v>
      </c>
      <c r="J485" s="139">
        <f>'เลย '!F47</f>
        <v>442186.63</v>
      </c>
      <c r="K485" s="140">
        <f>SUM('เลย '!AM47)</f>
        <v>462059.85000000003</v>
      </c>
      <c r="L485" s="141">
        <f>'เลย '!AN47</f>
        <v>96137.35</v>
      </c>
      <c r="M485" s="141">
        <f>'เลย '!AO47</f>
        <v>245925.98</v>
      </c>
      <c r="N485" s="137"/>
      <c r="O485" s="137"/>
      <c r="P485" s="137"/>
      <c r="Q485" s="129">
        <f t="shared" si="52"/>
        <v>-149788.63</v>
      </c>
      <c r="R485" s="130">
        <f t="shared" si="53"/>
        <v>27.865898550724641</v>
      </c>
    </row>
    <row r="486" spans="1:18" x14ac:dyDescent="0.35">
      <c r="A486" s="136">
        <v>8</v>
      </c>
      <c r="B486" s="137" t="s">
        <v>60</v>
      </c>
      <c r="C486" s="137" t="s">
        <v>377</v>
      </c>
      <c r="D486" s="137" t="s">
        <v>95</v>
      </c>
      <c r="E486" s="137" t="s">
        <v>378</v>
      </c>
      <c r="F486" s="137" t="s">
        <v>180</v>
      </c>
      <c r="G486" s="137" t="s">
        <v>732</v>
      </c>
      <c r="H486" s="138">
        <v>2633</v>
      </c>
      <c r="I486" s="136">
        <v>2</v>
      </c>
      <c r="J486" s="139">
        <f>'เลย '!F48</f>
        <v>381933.61</v>
      </c>
      <c r="K486" s="140">
        <f>SUM('เลย '!AM48)</f>
        <v>437764.04000000004</v>
      </c>
      <c r="L486" s="141">
        <f>'เลย '!AN48</f>
        <v>163987.57</v>
      </c>
      <c r="M486" s="141">
        <f>'เลย '!AO48</f>
        <v>296775.38999999996</v>
      </c>
      <c r="N486" s="137"/>
      <c r="O486" s="137"/>
      <c r="P486" s="137"/>
      <c r="Q486" s="129">
        <f t="shared" si="52"/>
        <v>-132787.81999999995</v>
      </c>
      <c r="R486" s="130">
        <f t="shared" si="53"/>
        <v>62.281644511963542</v>
      </c>
    </row>
    <row r="487" spans="1:18" x14ac:dyDescent="0.35">
      <c r="A487" s="136">
        <v>9</v>
      </c>
      <c r="B487" s="137" t="s">
        <v>60</v>
      </c>
      <c r="C487" s="137" t="s">
        <v>377</v>
      </c>
      <c r="D487" s="137" t="s">
        <v>95</v>
      </c>
      <c r="E487" s="137" t="s">
        <v>378</v>
      </c>
      <c r="F487" s="137" t="s">
        <v>180</v>
      </c>
      <c r="G487" s="137" t="s">
        <v>733</v>
      </c>
      <c r="H487" s="138">
        <v>1642</v>
      </c>
      <c r="I487" s="136">
        <v>2</v>
      </c>
      <c r="J487" s="139">
        <f>'เลย '!F49</f>
        <v>329490.73</v>
      </c>
      <c r="K487" s="140">
        <f>SUM('เลย '!AM49)</f>
        <v>374366.06999999995</v>
      </c>
      <c r="L487" s="141">
        <f>'เลย '!AN49</f>
        <v>95083.53</v>
      </c>
      <c r="M487" s="141">
        <f>'เลย '!AO49</f>
        <v>140800.12</v>
      </c>
      <c r="N487" s="137"/>
      <c r="O487" s="137"/>
      <c r="P487" s="137"/>
      <c r="Q487" s="129">
        <f t="shared" si="52"/>
        <v>-45716.59</v>
      </c>
      <c r="R487" s="130">
        <f t="shared" si="53"/>
        <v>57.907143727161994</v>
      </c>
    </row>
    <row r="488" spans="1:18" x14ac:dyDescent="0.35">
      <c r="A488" s="136">
        <v>10</v>
      </c>
      <c r="B488" s="137" t="s">
        <v>60</v>
      </c>
      <c r="C488" s="137" t="s">
        <v>377</v>
      </c>
      <c r="D488" s="137" t="s">
        <v>95</v>
      </c>
      <c r="E488" s="137" t="s">
        <v>378</v>
      </c>
      <c r="F488" s="137" t="s">
        <v>180</v>
      </c>
      <c r="G488" s="137" t="s">
        <v>734</v>
      </c>
      <c r="H488" s="138">
        <v>2100</v>
      </c>
      <c r="I488" s="136">
        <v>2</v>
      </c>
      <c r="J488" s="139">
        <f>'เลย '!F50</f>
        <v>555639.98</v>
      </c>
      <c r="K488" s="140">
        <f>SUM('เลย '!AM50)</f>
        <v>573820.47</v>
      </c>
      <c r="L488" s="141">
        <f>'เลย '!AN50</f>
        <v>92964.479999999996</v>
      </c>
      <c r="M488" s="141">
        <f>'เลย '!AO50</f>
        <v>153506.16</v>
      </c>
      <c r="N488" s="137"/>
      <c r="O488" s="137"/>
      <c r="P488" s="137"/>
      <c r="Q488" s="129">
        <f t="shared" si="52"/>
        <v>-60541.680000000008</v>
      </c>
      <c r="R488" s="130">
        <f t="shared" si="53"/>
        <v>44.268799999999999</v>
      </c>
    </row>
    <row r="489" spans="1:18" x14ac:dyDescent="0.35">
      <c r="A489" s="136">
        <v>11</v>
      </c>
      <c r="B489" s="137" t="s">
        <v>60</v>
      </c>
      <c r="C489" s="137" t="s">
        <v>377</v>
      </c>
      <c r="D489" s="137" t="s">
        <v>95</v>
      </c>
      <c r="E489" s="137" t="s">
        <v>378</v>
      </c>
      <c r="F489" s="137" t="s">
        <v>180</v>
      </c>
      <c r="G489" s="137" t="s">
        <v>735</v>
      </c>
      <c r="H489" s="138">
        <v>1785</v>
      </c>
      <c r="I489" s="136">
        <v>2</v>
      </c>
      <c r="J489" s="139">
        <f>'เลย '!F51</f>
        <v>157933.74</v>
      </c>
      <c r="K489" s="140">
        <f>SUM('เลย '!AM51)</f>
        <v>220801.25999999998</v>
      </c>
      <c r="L489" s="141">
        <f>'เลย '!AN51</f>
        <v>112134.7</v>
      </c>
      <c r="M489" s="141">
        <f>'เลย '!AO51</f>
        <v>146484.34</v>
      </c>
      <c r="N489" s="137"/>
      <c r="O489" s="137"/>
      <c r="P489" s="137"/>
      <c r="Q489" s="129">
        <f t="shared" si="52"/>
        <v>-34349.64</v>
      </c>
      <c r="R489" s="130">
        <f t="shared" si="53"/>
        <v>62.820560224089633</v>
      </c>
    </row>
    <row r="490" spans="1:18" s="148" customFormat="1" x14ac:dyDescent="0.35">
      <c r="A490" s="142">
        <v>4</v>
      </c>
      <c r="B490" s="143" t="s">
        <v>60</v>
      </c>
      <c r="C490" s="143"/>
      <c r="D490" s="143"/>
      <c r="E490" s="143" t="s">
        <v>77</v>
      </c>
      <c r="F490" s="143"/>
      <c r="G490" s="143" t="s">
        <v>380</v>
      </c>
      <c r="H490" s="149">
        <f>SUM(H479:H489)</f>
        <v>29899</v>
      </c>
      <c r="I490" s="142"/>
      <c r="J490" s="145">
        <f>SUM(J479:J489)</f>
        <v>3332857.66</v>
      </c>
      <c r="K490" s="145">
        <f t="shared" ref="K490:M490" si="56">SUM(K479:K489)</f>
        <v>3939714.34</v>
      </c>
      <c r="L490" s="145">
        <f t="shared" si="56"/>
        <v>1172976.02</v>
      </c>
      <c r="M490" s="145">
        <f t="shared" si="56"/>
        <v>2171608.3199999998</v>
      </c>
      <c r="N490" s="143">
        <v>10</v>
      </c>
      <c r="O490" s="143">
        <v>10</v>
      </c>
      <c r="P490" s="143">
        <f>N490-O490</f>
        <v>0</v>
      </c>
      <c r="Q490" s="146">
        <f t="shared" si="52"/>
        <v>-998632.29999999981</v>
      </c>
      <c r="R490" s="147">
        <f>L490/H490</f>
        <v>39.231279307000236</v>
      </c>
    </row>
    <row r="491" spans="1:18" x14ac:dyDescent="0.35">
      <c r="A491" s="136">
        <v>1</v>
      </c>
      <c r="B491" s="137" t="s">
        <v>60</v>
      </c>
      <c r="C491" s="137" t="s">
        <v>381</v>
      </c>
      <c r="D491" s="137" t="s">
        <v>141</v>
      </c>
      <c r="E491" s="137" t="s">
        <v>382</v>
      </c>
      <c r="F491" s="137" t="s">
        <v>329</v>
      </c>
      <c r="G491" s="137" t="s">
        <v>383</v>
      </c>
      <c r="H491" s="138"/>
      <c r="I491" s="136"/>
      <c r="J491" s="139"/>
      <c r="K491" s="140"/>
      <c r="L491" s="141"/>
      <c r="M491" s="141"/>
      <c r="N491" s="137"/>
      <c r="O491" s="137"/>
      <c r="P491" s="137"/>
    </row>
    <row r="492" spans="1:18" x14ac:dyDescent="0.35">
      <c r="A492" s="136">
        <v>2</v>
      </c>
      <c r="B492" s="137" t="s">
        <v>60</v>
      </c>
      <c r="C492" s="137" t="s">
        <v>381</v>
      </c>
      <c r="D492" s="137" t="s">
        <v>141</v>
      </c>
      <c r="E492" s="137" t="s">
        <v>382</v>
      </c>
      <c r="F492" s="137" t="s">
        <v>180</v>
      </c>
      <c r="G492" s="137" t="s">
        <v>736</v>
      </c>
      <c r="H492" s="138">
        <v>1114</v>
      </c>
      <c r="I492" s="136">
        <v>1</v>
      </c>
      <c r="J492" s="139">
        <f>'เลย '!F52</f>
        <v>343557.1</v>
      </c>
      <c r="K492" s="140">
        <f>SUM('เลย '!AM52)</f>
        <v>383060.81</v>
      </c>
      <c r="L492" s="141">
        <f>'เลย '!AN52</f>
        <v>113053.95</v>
      </c>
      <c r="M492" s="141">
        <f>'เลย '!AO52</f>
        <v>95017.040000000008</v>
      </c>
      <c r="N492" s="137"/>
      <c r="O492" s="137"/>
      <c r="P492" s="137"/>
      <c r="Q492" s="129">
        <f t="shared" si="52"/>
        <v>18036.909999999989</v>
      </c>
      <c r="R492" s="130">
        <f t="shared" si="53"/>
        <v>101.4846947935368</v>
      </c>
    </row>
    <row r="493" spans="1:18" x14ac:dyDescent="0.35">
      <c r="A493" s="136">
        <v>3</v>
      </c>
      <c r="B493" s="137" t="s">
        <v>60</v>
      </c>
      <c r="C493" s="137" t="s">
        <v>381</v>
      </c>
      <c r="D493" s="137" t="s">
        <v>141</v>
      </c>
      <c r="E493" s="137" t="s">
        <v>382</v>
      </c>
      <c r="F493" s="137" t="s">
        <v>180</v>
      </c>
      <c r="G493" s="137" t="s">
        <v>737</v>
      </c>
      <c r="H493" s="138">
        <v>595</v>
      </c>
      <c r="I493" s="136">
        <v>1</v>
      </c>
      <c r="J493" s="139">
        <f>'เลย '!F53</f>
        <v>303675.94</v>
      </c>
      <c r="K493" s="140">
        <f>SUM('เลย '!AM53)</f>
        <v>382565.48</v>
      </c>
      <c r="L493" s="141">
        <f>'เลย '!AN53</f>
        <v>62820.71</v>
      </c>
      <c r="M493" s="141">
        <f>'เลย '!AO53</f>
        <v>64729.33</v>
      </c>
      <c r="N493" s="137"/>
      <c r="O493" s="137"/>
      <c r="P493" s="137"/>
      <c r="Q493" s="129">
        <f t="shared" si="52"/>
        <v>-1908.6200000000026</v>
      </c>
      <c r="R493" s="130">
        <f t="shared" si="53"/>
        <v>105.58102521008404</v>
      </c>
    </row>
    <row r="494" spans="1:18" x14ac:dyDescent="0.35">
      <c r="A494" s="136">
        <v>4</v>
      </c>
      <c r="B494" s="137" t="s">
        <v>60</v>
      </c>
      <c r="C494" s="137" t="s">
        <v>381</v>
      </c>
      <c r="D494" s="137" t="s">
        <v>141</v>
      </c>
      <c r="E494" s="137" t="s">
        <v>382</v>
      </c>
      <c r="F494" s="137" t="s">
        <v>180</v>
      </c>
      <c r="G494" s="137" t="s">
        <v>738</v>
      </c>
      <c r="H494" s="138">
        <v>1925</v>
      </c>
      <c r="I494" s="136">
        <v>2</v>
      </c>
      <c r="J494" s="139">
        <f>'เลย '!F54</f>
        <v>203038.11</v>
      </c>
      <c r="K494" s="140">
        <f>SUM('เลย '!AM54)</f>
        <v>248961.39</v>
      </c>
      <c r="L494" s="141">
        <f>'เลย '!AN54</f>
        <v>123232.62</v>
      </c>
      <c r="M494" s="141">
        <f>'เลย '!AO54</f>
        <v>140289.64000000001</v>
      </c>
      <c r="N494" s="137"/>
      <c r="O494" s="137"/>
      <c r="P494" s="137"/>
      <c r="Q494" s="129">
        <f t="shared" si="52"/>
        <v>-17057.020000000019</v>
      </c>
      <c r="R494" s="130">
        <f t="shared" si="53"/>
        <v>64.01694545454545</v>
      </c>
    </row>
    <row r="495" spans="1:18" x14ac:dyDescent="0.35">
      <c r="A495" s="136">
        <v>5</v>
      </c>
      <c r="B495" s="137" t="s">
        <v>60</v>
      </c>
      <c r="C495" s="137" t="s">
        <v>381</v>
      </c>
      <c r="D495" s="137" t="s">
        <v>141</v>
      </c>
      <c r="E495" s="137" t="s">
        <v>382</v>
      </c>
      <c r="F495" s="137" t="s">
        <v>180</v>
      </c>
      <c r="G495" s="137" t="s">
        <v>739</v>
      </c>
      <c r="H495" s="138">
        <v>3610</v>
      </c>
      <c r="I495" s="136">
        <v>3</v>
      </c>
      <c r="J495" s="139">
        <f>'เลย '!F55</f>
        <v>555617.82999999996</v>
      </c>
      <c r="K495" s="140">
        <f>SUM('เลย '!AM55)</f>
        <v>660693.14999999991</v>
      </c>
      <c r="L495" s="141">
        <f>'เลย '!AN55</f>
        <v>313028.23</v>
      </c>
      <c r="M495" s="141">
        <f>'เลย '!AO55</f>
        <v>259022.02000000002</v>
      </c>
      <c r="N495" s="137"/>
      <c r="O495" s="137"/>
      <c r="P495" s="137"/>
      <c r="Q495" s="129">
        <f t="shared" si="52"/>
        <v>54006.209999999963</v>
      </c>
      <c r="R495" s="130">
        <f t="shared" si="53"/>
        <v>86.711421052631579</v>
      </c>
    </row>
    <row r="496" spans="1:18" x14ac:dyDescent="0.35">
      <c r="A496" s="136">
        <v>6</v>
      </c>
      <c r="B496" s="137" t="s">
        <v>60</v>
      </c>
      <c r="C496" s="137" t="s">
        <v>381</v>
      </c>
      <c r="D496" s="137" t="s">
        <v>141</v>
      </c>
      <c r="E496" s="137" t="s">
        <v>382</v>
      </c>
      <c r="F496" s="137" t="s">
        <v>180</v>
      </c>
      <c r="G496" s="137" t="s">
        <v>740</v>
      </c>
      <c r="H496" s="138">
        <v>4226</v>
      </c>
      <c r="I496" s="136">
        <v>3</v>
      </c>
      <c r="J496" s="139">
        <f>'เลย '!F56</f>
        <v>506146.68</v>
      </c>
      <c r="K496" s="140">
        <f>SUM('เลย '!AM56)</f>
        <v>596602.19999999995</v>
      </c>
      <c r="L496" s="141">
        <f>'เลย '!AN56</f>
        <v>259434.93</v>
      </c>
      <c r="M496" s="141">
        <f>'เลย '!AO56</f>
        <v>192106.64</v>
      </c>
      <c r="N496" s="137"/>
      <c r="O496" s="137"/>
      <c r="P496" s="137"/>
      <c r="Q496" s="129">
        <f t="shared" si="52"/>
        <v>67328.289999999979</v>
      </c>
      <c r="R496" s="130">
        <f t="shared" si="53"/>
        <v>61.390186938002834</v>
      </c>
    </row>
    <row r="497" spans="1:18" x14ac:dyDescent="0.35">
      <c r="A497" s="136">
        <v>7</v>
      </c>
      <c r="B497" s="137" t="s">
        <v>60</v>
      </c>
      <c r="C497" s="137" t="s">
        <v>381</v>
      </c>
      <c r="D497" s="137" t="s">
        <v>141</v>
      </c>
      <c r="E497" s="137" t="s">
        <v>382</v>
      </c>
      <c r="F497" s="137" t="s">
        <v>180</v>
      </c>
      <c r="G497" s="137" t="s">
        <v>741</v>
      </c>
      <c r="H497" s="138">
        <v>2265</v>
      </c>
      <c r="I497" s="136">
        <v>2</v>
      </c>
      <c r="J497" s="139">
        <f>'เลย '!F57</f>
        <v>312152.14</v>
      </c>
      <c r="K497" s="140">
        <f>SUM('เลย '!AM57)</f>
        <v>363024.44999999995</v>
      </c>
      <c r="L497" s="141">
        <f>'เลย '!AN57</f>
        <v>239474.7</v>
      </c>
      <c r="M497" s="141">
        <f>'เลย '!AO57</f>
        <v>210870.22999999998</v>
      </c>
      <c r="N497" s="137"/>
      <c r="O497" s="137"/>
      <c r="P497" s="137"/>
      <c r="Q497" s="129">
        <f t="shared" si="52"/>
        <v>28604.47000000003</v>
      </c>
      <c r="R497" s="130">
        <f t="shared" si="53"/>
        <v>105.72834437086094</v>
      </c>
    </row>
    <row r="498" spans="1:18" x14ac:dyDescent="0.35">
      <c r="A498" s="136">
        <v>8</v>
      </c>
      <c r="B498" s="137" t="s">
        <v>60</v>
      </c>
      <c r="C498" s="137" t="s">
        <v>381</v>
      </c>
      <c r="D498" s="137" t="s">
        <v>141</v>
      </c>
      <c r="E498" s="137" t="s">
        <v>382</v>
      </c>
      <c r="F498" s="137" t="s">
        <v>180</v>
      </c>
      <c r="G498" s="137" t="s">
        <v>742</v>
      </c>
      <c r="H498" s="138">
        <v>1848</v>
      </c>
      <c r="I498" s="136">
        <v>2</v>
      </c>
      <c r="J498" s="139">
        <f>'เลย '!F58</f>
        <v>188907.39</v>
      </c>
      <c r="K498" s="140">
        <f>SUM('เลย '!AM58)</f>
        <v>207538.68000000002</v>
      </c>
      <c r="L498" s="141">
        <f>'เลย '!AN58</f>
        <v>117289.85</v>
      </c>
      <c r="M498" s="141">
        <f>'เลย '!AO58</f>
        <v>134872.56</v>
      </c>
      <c r="N498" s="137"/>
      <c r="O498" s="137"/>
      <c r="P498" s="137"/>
      <c r="Q498" s="129">
        <f t="shared" si="52"/>
        <v>-17582.709999999992</v>
      </c>
      <c r="R498" s="130">
        <f t="shared" si="53"/>
        <v>63.468533549783551</v>
      </c>
    </row>
    <row r="499" spans="1:18" x14ac:dyDescent="0.35">
      <c r="A499" s="136">
        <v>9</v>
      </c>
      <c r="B499" s="137" t="s">
        <v>60</v>
      </c>
      <c r="C499" s="137" t="s">
        <v>381</v>
      </c>
      <c r="D499" s="137" t="s">
        <v>141</v>
      </c>
      <c r="E499" s="137" t="s">
        <v>382</v>
      </c>
      <c r="F499" s="137" t="s">
        <v>180</v>
      </c>
      <c r="G499" s="137" t="s">
        <v>743</v>
      </c>
      <c r="H499" s="138">
        <v>1945</v>
      </c>
      <c r="I499" s="136">
        <v>2</v>
      </c>
      <c r="J499" s="139">
        <f>'เลย '!F59</f>
        <v>107811.23</v>
      </c>
      <c r="K499" s="140">
        <f>SUM('เลย '!AM59)</f>
        <v>161683.76999999999</v>
      </c>
      <c r="L499" s="141">
        <f>'เลย '!AN59</f>
        <v>179559.1</v>
      </c>
      <c r="M499" s="141">
        <f>'เลย '!AO59</f>
        <v>153137.45000000001</v>
      </c>
      <c r="N499" s="137"/>
      <c r="O499" s="137"/>
      <c r="P499" s="137"/>
      <c r="Q499" s="129">
        <f t="shared" si="52"/>
        <v>26421.649999999994</v>
      </c>
      <c r="R499" s="130">
        <f t="shared" si="53"/>
        <v>92.318303341902322</v>
      </c>
    </row>
    <row r="500" spans="1:18" x14ac:dyDescent="0.35">
      <c r="A500" s="136">
        <v>10</v>
      </c>
      <c r="B500" s="137" t="s">
        <v>60</v>
      </c>
      <c r="C500" s="137" t="s">
        <v>381</v>
      </c>
      <c r="D500" s="137" t="s">
        <v>141</v>
      </c>
      <c r="E500" s="137" t="s">
        <v>382</v>
      </c>
      <c r="F500" s="137" t="s">
        <v>180</v>
      </c>
      <c r="G500" s="137" t="s">
        <v>744</v>
      </c>
      <c r="H500" s="138">
        <v>4776</v>
      </c>
      <c r="I500" s="136">
        <v>4</v>
      </c>
      <c r="J500" s="139">
        <f>'เลย '!F60</f>
        <v>163915.5</v>
      </c>
      <c r="K500" s="140">
        <f>SUM('เลย '!AM60)</f>
        <v>248250.11</v>
      </c>
      <c r="L500" s="141">
        <f>'เลย '!AN60</f>
        <v>308464.13</v>
      </c>
      <c r="M500" s="141">
        <f>'เลย '!AO60</f>
        <v>252281.16999999998</v>
      </c>
      <c r="N500" s="137"/>
      <c r="O500" s="137"/>
      <c r="P500" s="137"/>
      <c r="Q500" s="129">
        <f t="shared" si="52"/>
        <v>56182.960000000021</v>
      </c>
      <c r="R500" s="130">
        <f t="shared" si="53"/>
        <v>64.5862918760469</v>
      </c>
    </row>
    <row r="501" spans="1:18" x14ac:dyDescent="0.35">
      <c r="A501" s="136">
        <v>11</v>
      </c>
      <c r="B501" s="137" t="s">
        <v>60</v>
      </c>
      <c r="C501" s="137" t="s">
        <v>381</v>
      </c>
      <c r="D501" s="137" t="s">
        <v>141</v>
      </c>
      <c r="E501" s="137" t="s">
        <v>382</v>
      </c>
      <c r="F501" s="137" t="s">
        <v>180</v>
      </c>
      <c r="G501" s="137" t="s">
        <v>745</v>
      </c>
      <c r="H501" s="138">
        <v>5154</v>
      </c>
      <c r="I501" s="136">
        <v>4</v>
      </c>
      <c r="J501" s="139">
        <f>'เลย '!F61</f>
        <v>765832.56</v>
      </c>
      <c r="K501" s="140">
        <f>SUM('เลย '!AM61)</f>
        <v>1002035.53</v>
      </c>
      <c r="L501" s="141">
        <f>'เลย '!AN61</f>
        <v>403021.66</v>
      </c>
      <c r="M501" s="141">
        <f>'เลย '!AO61</f>
        <v>364148.67</v>
      </c>
      <c r="N501" s="137"/>
      <c r="O501" s="137"/>
      <c r="P501" s="137"/>
      <c r="Q501" s="129">
        <f t="shared" si="52"/>
        <v>38872.989999999991</v>
      </c>
      <c r="R501" s="130">
        <f t="shared" si="53"/>
        <v>78.195898331393082</v>
      </c>
    </row>
    <row r="502" spans="1:18" x14ac:dyDescent="0.35">
      <c r="A502" s="136">
        <v>12</v>
      </c>
      <c r="B502" s="137" t="s">
        <v>60</v>
      </c>
      <c r="C502" s="137" t="s">
        <v>381</v>
      </c>
      <c r="D502" s="137" t="s">
        <v>141</v>
      </c>
      <c r="E502" s="137" t="s">
        <v>382</v>
      </c>
      <c r="F502" s="137" t="s">
        <v>180</v>
      </c>
      <c r="G502" s="137" t="s">
        <v>746</v>
      </c>
      <c r="H502" s="138">
        <v>3300</v>
      </c>
      <c r="I502" s="136">
        <v>3</v>
      </c>
      <c r="J502" s="139">
        <f>'เลย '!F62</f>
        <v>112631.55</v>
      </c>
      <c r="K502" s="140">
        <f>SUM('เลย '!AM62)</f>
        <v>190854.06</v>
      </c>
      <c r="L502" s="141">
        <f>'เลย '!AN62</f>
        <v>189174.61</v>
      </c>
      <c r="M502" s="141">
        <f>'เลย '!AO62</f>
        <v>180310.18</v>
      </c>
      <c r="N502" s="137"/>
      <c r="O502" s="137"/>
      <c r="P502" s="137"/>
      <c r="Q502" s="129">
        <f t="shared" si="52"/>
        <v>8864.429999999993</v>
      </c>
      <c r="R502" s="130">
        <f t="shared" si="53"/>
        <v>57.32563939393939</v>
      </c>
    </row>
    <row r="503" spans="1:18" x14ac:dyDescent="0.35">
      <c r="A503" s="136">
        <v>13</v>
      </c>
      <c r="B503" s="137" t="s">
        <v>60</v>
      </c>
      <c r="C503" s="137" t="s">
        <v>381</v>
      </c>
      <c r="D503" s="137" t="s">
        <v>141</v>
      </c>
      <c r="E503" s="137" t="s">
        <v>382</v>
      </c>
      <c r="F503" s="137" t="s">
        <v>180</v>
      </c>
      <c r="G503" s="137" t="s">
        <v>747</v>
      </c>
      <c r="H503" s="138">
        <v>2046</v>
      </c>
      <c r="I503" s="136">
        <v>2</v>
      </c>
      <c r="J503" s="139">
        <f>'เลย '!F63</f>
        <v>225019.61</v>
      </c>
      <c r="K503" s="140">
        <f>SUM('เลย '!AM63)</f>
        <v>327378.71999999997</v>
      </c>
      <c r="L503" s="141">
        <f>'เลย '!AN63</f>
        <v>186953.19</v>
      </c>
      <c r="M503" s="141">
        <f>'เลย '!AO63</f>
        <v>142558.19</v>
      </c>
      <c r="N503" s="137"/>
      <c r="O503" s="137"/>
      <c r="P503" s="137"/>
      <c r="Q503" s="129">
        <f t="shared" si="52"/>
        <v>44395</v>
      </c>
      <c r="R503" s="130">
        <f t="shared" si="53"/>
        <v>91.374970674486804</v>
      </c>
    </row>
    <row r="504" spans="1:18" x14ac:dyDescent="0.35">
      <c r="A504" s="136">
        <v>14</v>
      </c>
      <c r="B504" s="137" t="s">
        <v>60</v>
      </c>
      <c r="C504" s="137" t="s">
        <v>381</v>
      </c>
      <c r="D504" s="137" t="s">
        <v>141</v>
      </c>
      <c r="E504" s="137" t="s">
        <v>382</v>
      </c>
      <c r="F504" s="137" t="s">
        <v>180</v>
      </c>
      <c r="G504" s="137" t="s">
        <v>748</v>
      </c>
      <c r="H504" s="138">
        <v>4503</v>
      </c>
      <c r="I504" s="136">
        <v>4</v>
      </c>
      <c r="J504" s="139">
        <f>'เลย '!F64</f>
        <v>129659.4</v>
      </c>
      <c r="K504" s="140">
        <f>SUM('เลย '!AM64)</f>
        <v>157836.32</v>
      </c>
      <c r="L504" s="141">
        <f>'เลย '!AN64</f>
        <v>109369.94</v>
      </c>
      <c r="M504" s="141">
        <f>'เลย '!AO64</f>
        <v>123686.42000000001</v>
      </c>
      <c r="N504" s="137"/>
      <c r="O504" s="137"/>
      <c r="P504" s="137"/>
      <c r="Q504" s="129">
        <f t="shared" si="52"/>
        <v>-14316.48000000001</v>
      </c>
      <c r="R504" s="130">
        <f t="shared" si="53"/>
        <v>24.288238951809905</v>
      </c>
    </row>
    <row r="505" spans="1:18" s="148" customFormat="1" x14ac:dyDescent="0.35">
      <c r="A505" s="142">
        <v>5</v>
      </c>
      <c r="B505" s="143" t="s">
        <v>60</v>
      </c>
      <c r="C505" s="143"/>
      <c r="D505" s="143"/>
      <c r="E505" s="143" t="s">
        <v>77</v>
      </c>
      <c r="F505" s="143"/>
      <c r="G505" s="143" t="s">
        <v>384</v>
      </c>
      <c r="H505" s="149">
        <f>SUM(H491:H504)</f>
        <v>37307</v>
      </c>
      <c r="I505" s="142"/>
      <c r="J505" s="145">
        <f>SUM(J491:J504)</f>
        <v>3917965.0399999996</v>
      </c>
      <c r="K505" s="145">
        <f t="shared" ref="K505:M505" si="57">SUM(K491:K504)</f>
        <v>4930484.67</v>
      </c>
      <c r="L505" s="145">
        <f t="shared" si="57"/>
        <v>2604877.62</v>
      </c>
      <c r="M505" s="145">
        <f t="shared" si="57"/>
        <v>2313029.5399999996</v>
      </c>
      <c r="N505" s="143">
        <v>13</v>
      </c>
      <c r="O505" s="143">
        <v>13</v>
      </c>
      <c r="P505" s="143">
        <f>N505-O505</f>
        <v>0</v>
      </c>
      <c r="Q505" s="146">
        <f t="shared" si="52"/>
        <v>291848.08000000054</v>
      </c>
      <c r="R505" s="147">
        <f>L505/H505</f>
        <v>69.822757659420489</v>
      </c>
    </row>
    <row r="506" spans="1:18" x14ac:dyDescent="0.35">
      <c r="A506" s="136">
        <v>1</v>
      </c>
      <c r="B506" s="137" t="s">
        <v>60</v>
      </c>
      <c r="C506" s="137" t="s">
        <v>385</v>
      </c>
      <c r="D506" s="137" t="s">
        <v>102</v>
      </c>
      <c r="E506" s="137" t="s">
        <v>386</v>
      </c>
      <c r="F506" s="137" t="s">
        <v>210</v>
      </c>
      <c r="G506" s="137" t="s">
        <v>387</v>
      </c>
      <c r="H506" s="138"/>
      <c r="I506" s="136"/>
      <c r="J506" s="139"/>
      <c r="K506" s="140"/>
      <c r="L506" s="141"/>
      <c r="M506" s="141"/>
      <c r="N506" s="137"/>
      <c r="O506" s="137"/>
      <c r="P506" s="137"/>
    </row>
    <row r="507" spans="1:18" x14ac:dyDescent="0.35">
      <c r="A507" s="136">
        <v>2</v>
      </c>
      <c r="B507" s="137" t="s">
        <v>60</v>
      </c>
      <c r="C507" s="137" t="s">
        <v>385</v>
      </c>
      <c r="D507" s="137" t="s">
        <v>102</v>
      </c>
      <c r="E507" s="137" t="s">
        <v>386</v>
      </c>
      <c r="F507" s="137" t="s">
        <v>180</v>
      </c>
      <c r="G507" s="137" t="s">
        <v>749</v>
      </c>
      <c r="H507" s="138">
        <v>1295</v>
      </c>
      <c r="I507" s="136">
        <v>1</v>
      </c>
      <c r="J507" s="139">
        <f>'เลย '!F65</f>
        <v>412059.16</v>
      </c>
      <c r="K507" s="140">
        <f>SUM('เลย '!AM65)</f>
        <v>393340.54</v>
      </c>
      <c r="L507" s="141">
        <f>'เลย '!AN65</f>
        <v>165817.54999999999</v>
      </c>
      <c r="M507" s="141">
        <f>'เลย '!AO65</f>
        <v>160937.95000000001</v>
      </c>
      <c r="N507" s="137"/>
      <c r="O507" s="137"/>
      <c r="P507" s="137"/>
      <c r="Q507" s="129">
        <f t="shared" si="52"/>
        <v>4879.5999999999767</v>
      </c>
      <c r="R507" s="130">
        <f t="shared" si="53"/>
        <v>128.04444015444014</v>
      </c>
    </row>
    <row r="508" spans="1:18" x14ac:dyDescent="0.35">
      <c r="A508" s="136">
        <v>3</v>
      </c>
      <c r="B508" s="137" t="s">
        <v>60</v>
      </c>
      <c r="C508" s="137" t="s">
        <v>385</v>
      </c>
      <c r="D508" s="137" t="s">
        <v>102</v>
      </c>
      <c r="E508" s="137" t="s">
        <v>386</v>
      </c>
      <c r="F508" s="137" t="s">
        <v>180</v>
      </c>
      <c r="G508" s="137" t="s">
        <v>750</v>
      </c>
      <c r="H508" s="138">
        <v>1368</v>
      </c>
      <c r="I508" s="136">
        <v>1</v>
      </c>
      <c r="J508" s="139">
        <f>'เลย '!F66</f>
        <v>539780.63</v>
      </c>
      <c r="K508" s="140">
        <f>SUM('เลย '!AM66)</f>
        <v>551485.79</v>
      </c>
      <c r="L508" s="141">
        <f>'เลย '!AN66</f>
        <v>147188.27000000002</v>
      </c>
      <c r="M508" s="141">
        <f>'เลย '!AO66</f>
        <v>125433.29</v>
      </c>
      <c r="N508" s="137"/>
      <c r="O508" s="137"/>
      <c r="P508" s="137"/>
      <c r="Q508" s="129">
        <f t="shared" si="52"/>
        <v>21754.980000000025</v>
      </c>
      <c r="R508" s="130">
        <f t="shared" si="53"/>
        <v>107.59376461988306</v>
      </c>
    </row>
    <row r="509" spans="1:18" x14ac:dyDescent="0.35">
      <c r="A509" s="136">
        <v>4</v>
      </c>
      <c r="B509" s="137" t="s">
        <v>60</v>
      </c>
      <c r="C509" s="137" t="s">
        <v>385</v>
      </c>
      <c r="D509" s="137" t="s">
        <v>102</v>
      </c>
      <c r="E509" s="137" t="s">
        <v>386</v>
      </c>
      <c r="F509" s="137" t="s">
        <v>180</v>
      </c>
      <c r="G509" s="137" t="s">
        <v>751</v>
      </c>
      <c r="H509" s="138">
        <v>2588</v>
      </c>
      <c r="I509" s="136">
        <v>2</v>
      </c>
      <c r="J509" s="139">
        <f>'เลย '!F67</f>
        <v>271172.71999999997</v>
      </c>
      <c r="K509" s="140">
        <f>SUM('เลย '!AM67)</f>
        <v>299098.21999999997</v>
      </c>
      <c r="L509" s="141">
        <f>'เลย '!AN67</f>
        <v>106314.43</v>
      </c>
      <c r="M509" s="141">
        <f>'เลย '!AO67</f>
        <v>172763.15</v>
      </c>
      <c r="N509" s="137"/>
      <c r="O509" s="137"/>
      <c r="P509" s="137"/>
      <c r="Q509" s="129">
        <f t="shared" si="52"/>
        <v>-66448.72</v>
      </c>
      <c r="R509" s="130">
        <f t="shared" si="53"/>
        <v>41.079764296754249</v>
      </c>
    </row>
    <row r="510" spans="1:18" x14ac:dyDescent="0.35">
      <c r="A510" s="136">
        <v>5</v>
      </c>
      <c r="B510" s="137" t="s">
        <v>60</v>
      </c>
      <c r="C510" s="137" t="s">
        <v>385</v>
      </c>
      <c r="D510" s="137" t="s">
        <v>102</v>
      </c>
      <c r="E510" s="137" t="s">
        <v>386</v>
      </c>
      <c r="F510" s="137" t="s">
        <v>180</v>
      </c>
      <c r="G510" s="137" t="s">
        <v>752</v>
      </c>
      <c r="H510" s="138">
        <v>1190</v>
      </c>
      <c r="I510" s="136">
        <v>1</v>
      </c>
      <c r="J510" s="139">
        <f>'เลย '!F68</f>
        <v>351057.37</v>
      </c>
      <c r="K510" s="140">
        <f>SUM('เลย '!AM68)</f>
        <v>387267.17</v>
      </c>
      <c r="L510" s="141">
        <f>'เลย '!AN68</f>
        <v>155215.66</v>
      </c>
      <c r="M510" s="141">
        <f>'เลย '!AO68</f>
        <v>173050.43</v>
      </c>
      <c r="N510" s="137"/>
      <c r="O510" s="137"/>
      <c r="P510" s="137"/>
      <c r="Q510" s="129">
        <f t="shared" si="52"/>
        <v>-17834.76999999999</v>
      </c>
      <c r="R510" s="130">
        <f t="shared" si="53"/>
        <v>130.43332773109245</v>
      </c>
    </row>
    <row r="511" spans="1:18" x14ac:dyDescent="0.35">
      <c r="A511" s="136">
        <v>6</v>
      </c>
      <c r="B511" s="137" t="s">
        <v>60</v>
      </c>
      <c r="C511" s="137" t="s">
        <v>385</v>
      </c>
      <c r="D511" s="137" t="s">
        <v>102</v>
      </c>
      <c r="E511" s="137" t="s">
        <v>386</v>
      </c>
      <c r="F511" s="137" t="s">
        <v>180</v>
      </c>
      <c r="G511" s="137" t="s">
        <v>753</v>
      </c>
      <c r="H511" s="138">
        <v>897</v>
      </c>
      <c r="I511" s="136">
        <v>1</v>
      </c>
      <c r="J511" s="139">
        <f>'เลย '!F69</f>
        <v>223220.76</v>
      </c>
      <c r="K511" s="140">
        <f>SUM('เลย '!AM69)</f>
        <v>223518.69</v>
      </c>
      <c r="L511" s="141">
        <f>'เลย '!AN69</f>
        <v>98719.33</v>
      </c>
      <c r="M511" s="141">
        <f>'เลย '!AO69</f>
        <v>101509.94</v>
      </c>
      <c r="N511" s="137"/>
      <c r="O511" s="137"/>
      <c r="P511" s="137"/>
      <c r="Q511" s="129">
        <f t="shared" si="52"/>
        <v>-2790.6100000000006</v>
      </c>
      <c r="R511" s="130">
        <f t="shared" si="53"/>
        <v>110.054994425864</v>
      </c>
    </row>
    <row r="512" spans="1:18" s="148" customFormat="1" x14ac:dyDescent="0.35">
      <c r="A512" s="142">
        <v>6</v>
      </c>
      <c r="B512" s="143" t="s">
        <v>60</v>
      </c>
      <c r="C512" s="143"/>
      <c r="D512" s="143"/>
      <c r="E512" s="143" t="s">
        <v>77</v>
      </c>
      <c r="F512" s="143"/>
      <c r="G512" s="143" t="s">
        <v>388</v>
      </c>
      <c r="H512" s="149">
        <f>SUM(H506:H511)</f>
        <v>7338</v>
      </c>
      <c r="I512" s="142"/>
      <c r="J512" s="145">
        <f>SUM(J506:J511)</f>
        <v>1797290.64</v>
      </c>
      <c r="K512" s="145">
        <f t="shared" ref="K512:M512" si="58">SUM(K506:K511)</f>
        <v>1854710.41</v>
      </c>
      <c r="L512" s="145">
        <f t="shared" si="58"/>
        <v>673255.24</v>
      </c>
      <c r="M512" s="145">
        <f t="shared" si="58"/>
        <v>733694.76</v>
      </c>
      <c r="N512" s="143">
        <v>5</v>
      </c>
      <c r="O512" s="143">
        <v>5</v>
      </c>
      <c r="P512" s="143">
        <f>N512-O512</f>
        <v>0</v>
      </c>
      <c r="Q512" s="146">
        <f t="shared" si="52"/>
        <v>-60439.520000000019</v>
      </c>
      <c r="R512" s="147">
        <f>L512/H512</f>
        <v>91.749146906514042</v>
      </c>
    </row>
    <row r="513" spans="1:18" x14ac:dyDescent="0.35">
      <c r="A513" s="136">
        <v>1</v>
      </c>
      <c r="B513" s="137" t="s">
        <v>60</v>
      </c>
      <c r="C513" s="137" t="s">
        <v>389</v>
      </c>
      <c r="D513" s="137" t="s">
        <v>109</v>
      </c>
      <c r="E513" s="137" t="s">
        <v>390</v>
      </c>
      <c r="F513" s="137" t="s">
        <v>210</v>
      </c>
      <c r="G513" s="137" t="s">
        <v>391</v>
      </c>
      <c r="H513" s="138"/>
      <c r="I513" s="136"/>
      <c r="J513" s="139"/>
      <c r="K513" s="140"/>
      <c r="L513" s="141"/>
      <c r="M513" s="141"/>
      <c r="N513" s="137"/>
      <c r="O513" s="137"/>
      <c r="P513" s="137"/>
    </row>
    <row r="514" spans="1:18" x14ac:dyDescent="0.35">
      <c r="A514" s="136">
        <v>2</v>
      </c>
      <c r="B514" s="137" t="s">
        <v>60</v>
      </c>
      <c r="C514" s="137" t="s">
        <v>389</v>
      </c>
      <c r="D514" s="137" t="s">
        <v>109</v>
      </c>
      <c r="E514" s="137" t="s">
        <v>390</v>
      </c>
      <c r="F514" s="137" t="s">
        <v>180</v>
      </c>
      <c r="G514" s="137" t="s">
        <v>754</v>
      </c>
      <c r="H514" s="138">
        <v>2172</v>
      </c>
      <c r="I514" s="136">
        <v>2</v>
      </c>
      <c r="J514" s="139">
        <f>'เลย '!F70</f>
        <v>221740.22</v>
      </c>
      <c r="K514" s="140">
        <f>SUM('เลย '!AM70)</f>
        <v>273009.14</v>
      </c>
      <c r="L514" s="141">
        <f>'เลย '!AN70</f>
        <v>157464.28999999998</v>
      </c>
      <c r="M514" s="141">
        <f>'เลย '!AO70</f>
        <v>189053.43000000002</v>
      </c>
      <c r="N514" s="137"/>
      <c r="O514" s="137"/>
      <c r="P514" s="137"/>
      <c r="Q514" s="129">
        <f t="shared" si="52"/>
        <v>-31589.140000000043</v>
      </c>
      <c r="R514" s="130">
        <f t="shared" si="53"/>
        <v>72.497371086556157</v>
      </c>
    </row>
    <row r="515" spans="1:18" x14ac:dyDescent="0.35">
      <c r="A515" s="136">
        <v>3</v>
      </c>
      <c r="B515" s="137" t="s">
        <v>60</v>
      </c>
      <c r="C515" s="137" t="s">
        <v>389</v>
      </c>
      <c r="D515" s="137" t="s">
        <v>109</v>
      </c>
      <c r="E515" s="137" t="s">
        <v>390</v>
      </c>
      <c r="F515" s="137" t="s">
        <v>180</v>
      </c>
      <c r="G515" s="137" t="s">
        <v>755</v>
      </c>
      <c r="H515" s="138">
        <v>3964</v>
      </c>
      <c r="I515" s="136">
        <v>3</v>
      </c>
      <c r="J515" s="139">
        <f>'เลย '!F71</f>
        <v>765880.04</v>
      </c>
      <c r="K515" s="140">
        <f>SUM('เลย '!AM71)</f>
        <v>817581.96000000008</v>
      </c>
      <c r="L515" s="141">
        <f>'เลย '!AN71</f>
        <v>280415.75</v>
      </c>
      <c r="M515" s="141">
        <f>'เลย '!AO71</f>
        <v>324862.33</v>
      </c>
      <c r="N515" s="137"/>
      <c r="O515" s="137"/>
      <c r="P515" s="137"/>
      <c r="Q515" s="129">
        <f t="shared" si="52"/>
        <v>-44446.580000000016</v>
      </c>
      <c r="R515" s="130">
        <f t="shared" si="53"/>
        <v>70.740602926337033</v>
      </c>
    </row>
    <row r="516" spans="1:18" x14ac:dyDescent="0.35">
      <c r="A516" s="136">
        <v>4</v>
      </c>
      <c r="B516" s="137" t="s">
        <v>60</v>
      </c>
      <c r="C516" s="137" t="s">
        <v>389</v>
      </c>
      <c r="D516" s="137" t="s">
        <v>109</v>
      </c>
      <c r="E516" s="137" t="s">
        <v>390</v>
      </c>
      <c r="F516" s="137" t="s">
        <v>180</v>
      </c>
      <c r="G516" s="137" t="s">
        <v>756</v>
      </c>
      <c r="H516" s="138">
        <v>1498</v>
      </c>
      <c r="I516" s="136">
        <v>1</v>
      </c>
      <c r="J516" s="139">
        <f>'เลย '!F72</f>
        <v>164735.07999999999</v>
      </c>
      <c r="K516" s="140">
        <f>SUM('เลย '!AM72)</f>
        <v>161207.67999999999</v>
      </c>
      <c r="L516" s="141">
        <f>'เลย '!AN72</f>
        <v>124584.95</v>
      </c>
      <c r="M516" s="141">
        <f>'เลย '!AO72</f>
        <v>142141.19</v>
      </c>
      <c r="N516" s="137"/>
      <c r="O516" s="137"/>
      <c r="P516" s="137"/>
      <c r="Q516" s="129">
        <f t="shared" si="52"/>
        <v>-17556.240000000005</v>
      </c>
      <c r="R516" s="130">
        <f t="shared" si="53"/>
        <v>83.167523364485973</v>
      </c>
    </row>
    <row r="517" spans="1:18" x14ac:dyDescent="0.35">
      <c r="A517" s="136">
        <v>5</v>
      </c>
      <c r="B517" s="137" t="s">
        <v>60</v>
      </c>
      <c r="C517" s="137" t="s">
        <v>389</v>
      </c>
      <c r="D517" s="137" t="s">
        <v>109</v>
      </c>
      <c r="E517" s="137" t="s">
        <v>390</v>
      </c>
      <c r="F517" s="137" t="s">
        <v>180</v>
      </c>
      <c r="G517" s="137" t="s">
        <v>757</v>
      </c>
      <c r="H517" s="138">
        <v>1440</v>
      </c>
      <c r="I517" s="136">
        <v>1</v>
      </c>
      <c r="J517" s="139">
        <f>'เลย '!F73</f>
        <v>89971.07</v>
      </c>
      <c r="K517" s="140">
        <f>SUM('เลย '!AM73)</f>
        <v>74440.800000000017</v>
      </c>
      <c r="L517" s="141">
        <f>'เลย '!AN73</f>
        <v>120234.57</v>
      </c>
      <c r="M517" s="141">
        <f>'เลย '!AO73</f>
        <v>219586.81</v>
      </c>
      <c r="N517" s="137"/>
      <c r="O517" s="137"/>
      <c r="P517" s="137"/>
      <c r="Q517" s="129">
        <f t="shared" si="52"/>
        <v>-99352.239999999991</v>
      </c>
      <c r="R517" s="130">
        <f t="shared" si="53"/>
        <v>83.496229166666666</v>
      </c>
    </row>
    <row r="518" spans="1:18" x14ac:dyDescent="0.35">
      <c r="A518" s="136">
        <v>6</v>
      </c>
      <c r="B518" s="137" t="s">
        <v>60</v>
      </c>
      <c r="C518" s="137" t="s">
        <v>389</v>
      </c>
      <c r="D518" s="137" t="s">
        <v>109</v>
      </c>
      <c r="E518" s="137" t="s">
        <v>390</v>
      </c>
      <c r="F518" s="137" t="s">
        <v>180</v>
      </c>
      <c r="G518" s="137" t="s">
        <v>758</v>
      </c>
      <c r="H518" s="138">
        <v>1880</v>
      </c>
      <c r="I518" s="136">
        <v>2</v>
      </c>
      <c r="J518" s="139">
        <f>'เลย '!F74</f>
        <v>177098.57</v>
      </c>
      <c r="K518" s="140">
        <f>SUM('เลย '!AM74)</f>
        <v>196107.38</v>
      </c>
      <c r="L518" s="141">
        <f>'เลย '!AN74</f>
        <v>121271.08</v>
      </c>
      <c r="M518" s="141">
        <f>'เลย '!AO74</f>
        <v>119828.01</v>
      </c>
      <c r="N518" s="137"/>
      <c r="O518" s="137"/>
      <c r="P518" s="137"/>
      <c r="Q518" s="129">
        <f t="shared" si="52"/>
        <v>1443.070000000007</v>
      </c>
      <c r="R518" s="130">
        <f t="shared" si="53"/>
        <v>64.505893617021272</v>
      </c>
    </row>
    <row r="519" spans="1:18" x14ac:dyDescent="0.35">
      <c r="A519" s="136">
        <v>7</v>
      </c>
      <c r="B519" s="137" t="s">
        <v>60</v>
      </c>
      <c r="C519" s="137" t="s">
        <v>389</v>
      </c>
      <c r="D519" s="137" t="s">
        <v>109</v>
      </c>
      <c r="E519" s="137" t="s">
        <v>390</v>
      </c>
      <c r="F519" s="137" t="s">
        <v>180</v>
      </c>
      <c r="G519" s="137" t="s">
        <v>759</v>
      </c>
      <c r="H519" s="138">
        <v>2455</v>
      </c>
      <c r="I519" s="136">
        <v>2</v>
      </c>
      <c r="J519" s="139">
        <f>'เลย '!F75</f>
        <v>261198.76</v>
      </c>
      <c r="K519" s="140">
        <f>SUM('เลย '!AM75)</f>
        <v>267055.5</v>
      </c>
      <c r="L519" s="141">
        <f>'เลย '!AN75</f>
        <v>197530.28</v>
      </c>
      <c r="M519" s="141">
        <f>'เลย '!AO75</f>
        <v>199576.32000000001</v>
      </c>
      <c r="N519" s="137"/>
      <c r="O519" s="137"/>
      <c r="P519" s="137"/>
      <c r="Q519" s="129">
        <f t="shared" ref="Q519:Q582" si="59">L519-M519</f>
        <v>-2046.0400000000081</v>
      </c>
      <c r="R519" s="130">
        <f t="shared" ref="R519:R581" si="60">L519/H519</f>
        <v>80.460399185336044</v>
      </c>
    </row>
    <row r="520" spans="1:18" s="148" customFormat="1" x14ac:dyDescent="0.35">
      <c r="A520" s="142">
        <v>7</v>
      </c>
      <c r="B520" s="143" t="s">
        <v>60</v>
      </c>
      <c r="C520" s="143"/>
      <c r="D520" s="143"/>
      <c r="E520" s="143" t="s">
        <v>77</v>
      </c>
      <c r="F520" s="143"/>
      <c r="G520" s="143" t="s">
        <v>392</v>
      </c>
      <c r="H520" s="149">
        <f>SUM(H513:H519)</f>
        <v>13409</v>
      </c>
      <c r="I520" s="142"/>
      <c r="J520" s="145">
        <f>SUM(J513:J519)</f>
        <v>1680623.7400000002</v>
      </c>
      <c r="K520" s="145">
        <f t="shared" ref="K520:M520" si="61">SUM(K513:K519)</f>
        <v>1789402.46</v>
      </c>
      <c r="L520" s="145">
        <f t="shared" si="61"/>
        <v>1001500.92</v>
      </c>
      <c r="M520" s="145">
        <f t="shared" si="61"/>
        <v>1195048.0900000001</v>
      </c>
      <c r="N520" s="143">
        <v>6</v>
      </c>
      <c r="O520" s="143">
        <v>6</v>
      </c>
      <c r="P520" s="143">
        <f>N520-O520</f>
        <v>0</v>
      </c>
      <c r="Q520" s="146">
        <f t="shared" si="59"/>
        <v>-193547.17000000004</v>
      </c>
      <c r="R520" s="147">
        <f>L520/H520</f>
        <v>74.68871056752927</v>
      </c>
    </row>
    <row r="521" spans="1:18" x14ac:dyDescent="0.35">
      <c r="A521" s="136">
        <v>1</v>
      </c>
      <c r="B521" s="137" t="s">
        <v>60</v>
      </c>
      <c r="C521" s="137" t="s">
        <v>393</v>
      </c>
      <c r="D521" s="137" t="s">
        <v>116</v>
      </c>
      <c r="E521" s="137" t="s">
        <v>394</v>
      </c>
      <c r="F521" s="137" t="s">
        <v>210</v>
      </c>
      <c r="G521" s="137" t="s">
        <v>395</v>
      </c>
      <c r="H521" s="138"/>
      <c r="I521" s="136"/>
      <c r="J521" s="139"/>
      <c r="K521" s="140"/>
      <c r="L521" s="141"/>
      <c r="M521" s="141"/>
      <c r="N521" s="137"/>
      <c r="O521" s="137"/>
      <c r="P521" s="137"/>
    </row>
    <row r="522" spans="1:18" x14ac:dyDescent="0.35">
      <c r="A522" s="136">
        <v>2</v>
      </c>
      <c r="B522" s="137" t="s">
        <v>60</v>
      </c>
      <c r="C522" s="137" t="s">
        <v>393</v>
      </c>
      <c r="D522" s="137" t="s">
        <v>116</v>
      </c>
      <c r="E522" s="137" t="s">
        <v>394</v>
      </c>
      <c r="F522" s="137" t="s">
        <v>180</v>
      </c>
      <c r="G522" s="137" t="s">
        <v>760</v>
      </c>
      <c r="H522" s="138">
        <v>1765</v>
      </c>
      <c r="I522" s="136">
        <v>2</v>
      </c>
      <c r="J522" s="139">
        <f>'เลย '!F76</f>
        <v>48022.58</v>
      </c>
      <c r="K522" s="140">
        <f>SUM('เลย '!AM76)</f>
        <v>80331.350000000006</v>
      </c>
      <c r="L522" s="141">
        <f>'เลย '!AN76</f>
        <v>73288</v>
      </c>
      <c r="M522" s="141">
        <f>'เลย '!AO76</f>
        <v>133499.87</v>
      </c>
      <c r="N522" s="137"/>
      <c r="O522" s="137"/>
      <c r="P522" s="137"/>
      <c r="Q522" s="129">
        <f t="shared" si="59"/>
        <v>-60211.869999999995</v>
      </c>
      <c r="R522" s="130">
        <f t="shared" si="60"/>
        <v>41.522946175637394</v>
      </c>
    </row>
    <row r="523" spans="1:18" x14ac:dyDescent="0.35">
      <c r="A523" s="136">
        <v>3</v>
      </c>
      <c r="B523" s="137" t="s">
        <v>60</v>
      </c>
      <c r="C523" s="137" t="s">
        <v>393</v>
      </c>
      <c r="D523" s="137" t="s">
        <v>116</v>
      </c>
      <c r="E523" s="137" t="s">
        <v>394</v>
      </c>
      <c r="F523" s="137" t="s">
        <v>180</v>
      </c>
      <c r="G523" s="137" t="s">
        <v>761</v>
      </c>
      <c r="H523" s="138">
        <v>2349</v>
      </c>
      <c r="I523" s="136">
        <v>2</v>
      </c>
      <c r="J523" s="139">
        <f>'เลย '!F77</f>
        <v>146117.57</v>
      </c>
      <c r="K523" s="140">
        <f>SUM('เลย '!AM77)</f>
        <v>215626</v>
      </c>
      <c r="L523" s="141">
        <f>'เลย '!AN77</f>
        <v>93147</v>
      </c>
      <c r="M523" s="141">
        <f>'เลย '!AO77</f>
        <v>199040.96</v>
      </c>
      <c r="N523" s="137"/>
      <c r="O523" s="137"/>
      <c r="P523" s="137"/>
      <c r="Q523" s="129">
        <f t="shared" si="59"/>
        <v>-105893.95999999999</v>
      </c>
      <c r="R523" s="130">
        <f t="shared" si="60"/>
        <v>39.653895274584933</v>
      </c>
    </row>
    <row r="524" spans="1:18" x14ac:dyDescent="0.35">
      <c r="A524" s="136">
        <v>4</v>
      </c>
      <c r="B524" s="137" t="s">
        <v>60</v>
      </c>
      <c r="C524" s="137" t="s">
        <v>393</v>
      </c>
      <c r="D524" s="137" t="s">
        <v>116</v>
      </c>
      <c r="E524" s="137" t="s">
        <v>394</v>
      </c>
      <c r="F524" s="137" t="s">
        <v>180</v>
      </c>
      <c r="G524" s="137" t="s">
        <v>762</v>
      </c>
      <c r="H524" s="138">
        <v>2942</v>
      </c>
      <c r="I524" s="136">
        <v>2</v>
      </c>
      <c r="J524" s="139">
        <f>'เลย '!F78</f>
        <v>127162.68</v>
      </c>
      <c r="K524" s="140">
        <f>SUM('เลย '!AM78)</f>
        <v>94092.06</v>
      </c>
      <c r="L524" s="141">
        <f>'เลย '!AN78</f>
        <v>42484</v>
      </c>
      <c r="M524" s="141">
        <f>'เลย '!AO78</f>
        <v>243765.53</v>
      </c>
      <c r="N524" s="137"/>
      <c r="O524" s="137"/>
      <c r="P524" s="137"/>
      <c r="Q524" s="129">
        <f t="shared" si="59"/>
        <v>-201281.53</v>
      </c>
      <c r="R524" s="130">
        <f t="shared" si="60"/>
        <v>14.440516655336506</v>
      </c>
    </row>
    <row r="525" spans="1:18" x14ac:dyDescent="0.35">
      <c r="A525" s="136">
        <v>5</v>
      </c>
      <c r="B525" s="137" t="s">
        <v>60</v>
      </c>
      <c r="C525" s="137" t="s">
        <v>393</v>
      </c>
      <c r="D525" s="137" t="s">
        <v>116</v>
      </c>
      <c r="E525" s="137" t="s">
        <v>394</v>
      </c>
      <c r="F525" s="137" t="s">
        <v>180</v>
      </c>
      <c r="G525" s="137" t="s">
        <v>763</v>
      </c>
      <c r="H525" s="138">
        <v>2523</v>
      </c>
      <c r="I525" s="136">
        <v>2</v>
      </c>
      <c r="J525" s="139">
        <f>'เลย '!F79</f>
        <v>433168.56</v>
      </c>
      <c r="K525" s="140">
        <f>SUM('เลย '!AM79)</f>
        <v>381310</v>
      </c>
      <c r="L525" s="141">
        <f>'เลย '!AN79</f>
        <v>109369.5</v>
      </c>
      <c r="M525" s="141">
        <f>'เลย '!AO79</f>
        <v>156410.16999999998</v>
      </c>
      <c r="N525" s="137"/>
      <c r="O525" s="137"/>
      <c r="P525" s="137"/>
      <c r="Q525" s="129">
        <f t="shared" si="59"/>
        <v>-47040.669999999984</v>
      </c>
      <c r="R525" s="130">
        <f t="shared" si="60"/>
        <v>43.348989298454221</v>
      </c>
    </row>
    <row r="526" spans="1:18" x14ac:dyDescent="0.35">
      <c r="A526" s="136">
        <v>6</v>
      </c>
      <c r="B526" s="137" t="s">
        <v>60</v>
      </c>
      <c r="C526" s="137" t="s">
        <v>393</v>
      </c>
      <c r="D526" s="137" t="s">
        <v>116</v>
      </c>
      <c r="E526" s="137" t="s">
        <v>394</v>
      </c>
      <c r="F526" s="137" t="s">
        <v>180</v>
      </c>
      <c r="G526" s="137" t="s">
        <v>764</v>
      </c>
      <c r="H526" s="138">
        <v>4280</v>
      </c>
      <c r="I526" s="136">
        <v>3</v>
      </c>
      <c r="J526" s="139">
        <f>'เลย '!F80</f>
        <v>597448.38</v>
      </c>
      <c r="K526" s="140">
        <f>SUM('เลย '!AM80)</f>
        <v>648403.17000000004</v>
      </c>
      <c r="L526" s="141">
        <f>'เลย '!AN80</f>
        <v>16822.439999999999</v>
      </c>
      <c r="M526" s="141">
        <f>'เลย '!AO80</f>
        <v>90551.83</v>
      </c>
      <c r="N526" s="137"/>
      <c r="O526" s="137"/>
      <c r="P526" s="137"/>
      <c r="Q526" s="129">
        <f t="shared" si="59"/>
        <v>-73729.39</v>
      </c>
      <c r="R526" s="130">
        <f t="shared" si="60"/>
        <v>3.9304766355140184</v>
      </c>
    </row>
    <row r="527" spans="1:18" x14ac:dyDescent="0.35">
      <c r="A527" s="136">
        <v>7</v>
      </c>
      <c r="B527" s="137" t="s">
        <v>60</v>
      </c>
      <c r="C527" s="137" t="s">
        <v>393</v>
      </c>
      <c r="D527" s="137" t="s">
        <v>116</v>
      </c>
      <c r="E527" s="137" t="s">
        <v>394</v>
      </c>
      <c r="F527" s="137" t="s">
        <v>180</v>
      </c>
      <c r="G527" s="137" t="s">
        <v>765</v>
      </c>
      <c r="H527" s="138">
        <v>2682</v>
      </c>
      <c r="I527" s="136">
        <v>2</v>
      </c>
      <c r="J527" s="139">
        <f>'เลย '!F81</f>
        <v>381631.53</v>
      </c>
      <c r="K527" s="140">
        <f>SUM('เลย '!AM81)</f>
        <v>378951.98000000004</v>
      </c>
      <c r="L527" s="141">
        <f>'เลย '!AN81</f>
        <v>49727.199999999997</v>
      </c>
      <c r="M527" s="141">
        <f>'เลย '!AO81</f>
        <v>92986.48000000001</v>
      </c>
      <c r="N527" s="137"/>
      <c r="O527" s="137"/>
      <c r="P527" s="137"/>
      <c r="Q527" s="129">
        <f t="shared" si="59"/>
        <v>-43259.280000000013</v>
      </c>
      <c r="R527" s="130">
        <f t="shared" si="60"/>
        <v>18.541088739746456</v>
      </c>
    </row>
    <row r="528" spans="1:18" x14ac:dyDescent="0.35">
      <c r="A528" s="136">
        <v>8</v>
      </c>
      <c r="B528" s="137" t="s">
        <v>60</v>
      </c>
      <c r="C528" s="137" t="s">
        <v>393</v>
      </c>
      <c r="D528" s="137" t="s">
        <v>116</v>
      </c>
      <c r="E528" s="137" t="s">
        <v>394</v>
      </c>
      <c r="F528" s="137" t="s">
        <v>180</v>
      </c>
      <c r="G528" s="137" t="s">
        <v>766</v>
      </c>
      <c r="H528" s="138">
        <v>742</v>
      </c>
      <c r="I528" s="136">
        <v>1</v>
      </c>
      <c r="J528" s="139">
        <f>'เลย '!F82</f>
        <v>187883.94</v>
      </c>
      <c r="K528" s="140">
        <f>SUM('เลย '!AM82)</f>
        <v>171717.96</v>
      </c>
      <c r="L528" s="141">
        <f>'เลย '!AN82</f>
        <v>53456</v>
      </c>
      <c r="M528" s="141">
        <f>'เลย '!AO82</f>
        <v>95136</v>
      </c>
      <c r="N528" s="137"/>
      <c r="O528" s="137"/>
      <c r="P528" s="137"/>
      <c r="Q528" s="129">
        <f t="shared" si="59"/>
        <v>-41680</v>
      </c>
      <c r="R528" s="130">
        <f t="shared" si="60"/>
        <v>72.043126684636121</v>
      </c>
    </row>
    <row r="529" spans="1:18" x14ac:dyDescent="0.35">
      <c r="A529" s="136">
        <v>9</v>
      </c>
      <c r="B529" s="137" t="s">
        <v>60</v>
      </c>
      <c r="C529" s="137" t="s">
        <v>393</v>
      </c>
      <c r="D529" s="137" t="s">
        <v>116</v>
      </c>
      <c r="E529" s="137" t="s">
        <v>394</v>
      </c>
      <c r="F529" s="137" t="s">
        <v>180</v>
      </c>
      <c r="G529" s="137" t="s">
        <v>767</v>
      </c>
      <c r="H529" s="138">
        <v>697</v>
      </c>
      <c r="I529" s="136">
        <v>1</v>
      </c>
      <c r="J529" s="139">
        <f>'เลย '!F83</f>
        <v>336967.67999999999</v>
      </c>
      <c r="K529" s="140">
        <f>SUM('เลย '!AM83)</f>
        <v>331166.44</v>
      </c>
      <c r="L529" s="141">
        <f>'เลย '!AN83</f>
        <v>80908.600000000006</v>
      </c>
      <c r="M529" s="141">
        <f>'เลย '!AO83</f>
        <v>142124.70000000001</v>
      </c>
      <c r="N529" s="137"/>
      <c r="O529" s="137"/>
      <c r="P529" s="137"/>
      <c r="Q529" s="129">
        <f t="shared" si="59"/>
        <v>-61216.100000000006</v>
      </c>
      <c r="R529" s="130">
        <f t="shared" si="60"/>
        <v>116.08120516499284</v>
      </c>
    </row>
    <row r="530" spans="1:18" x14ac:dyDescent="0.35">
      <c r="A530" s="136">
        <v>10</v>
      </c>
      <c r="B530" s="137" t="s">
        <v>60</v>
      </c>
      <c r="C530" s="137" t="s">
        <v>393</v>
      </c>
      <c r="D530" s="137" t="s">
        <v>116</v>
      </c>
      <c r="E530" s="137" t="s">
        <v>394</v>
      </c>
      <c r="F530" s="137" t="s">
        <v>180</v>
      </c>
      <c r="G530" s="137" t="s">
        <v>768</v>
      </c>
      <c r="H530" s="138">
        <v>783</v>
      </c>
      <c r="I530" s="136">
        <v>1</v>
      </c>
      <c r="J530" s="139">
        <f>'เลย '!F84</f>
        <v>286264.11</v>
      </c>
      <c r="K530" s="140">
        <f>SUM('เลย '!AM84)</f>
        <v>269729.89</v>
      </c>
      <c r="L530" s="141">
        <f>'เลย '!AN84</f>
        <v>70950.5</v>
      </c>
      <c r="M530" s="141">
        <f>'เลย '!AO84</f>
        <v>125078.02</v>
      </c>
      <c r="N530" s="137"/>
      <c r="O530" s="137"/>
      <c r="P530" s="137"/>
      <c r="Q530" s="129">
        <f t="shared" si="59"/>
        <v>-54127.520000000004</v>
      </c>
      <c r="R530" s="130">
        <f t="shared" si="60"/>
        <v>90.613665389527455</v>
      </c>
    </row>
    <row r="531" spans="1:18" s="148" customFormat="1" x14ac:dyDescent="0.35">
      <c r="A531" s="142">
        <v>8</v>
      </c>
      <c r="B531" s="143" t="s">
        <v>60</v>
      </c>
      <c r="C531" s="143"/>
      <c r="D531" s="143"/>
      <c r="E531" s="143" t="s">
        <v>77</v>
      </c>
      <c r="F531" s="143"/>
      <c r="G531" s="143" t="s">
        <v>396</v>
      </c>
      <c r="H531" s="149">
        <f>SUM(H522:H530)</f>
        <v>18763</v>
      </c>
      <c r="I531" s="142"/>
      <c r="J531" s="145">
        <f>SUM(J521:J530)</f>
        <v>2544667.0299999998</v>
      </c>
      <c r="K531" s="145">
        <f t="shared" ref="K531:M531" si="62">SUM(K521:K530)</f>
        <v>2571328.85</v>
      </c>
      <c r="L531" s="145">
        <f t="shared" si="62"/>
        <v>590153.24</v>
      </c>
      <c r="M531" s="145">
        <f t="shared" si="62"/>
        <v>1278593.56</v>
      </c>
      <c r="N531" s="143">
        <v>9</v>
      </c>
      <c r="O531" s="143">
        <v>9</v>
      </c>
      <c r="P531" s="143">
        <f>N531-O531</f>
        <v>0</v>
      </c>
      <c r="Q531" s="146">
        <f t="shared" si="59"/>
        <v>-688440.32000000007</v>
      </c>
      <c r="R531" s="147">
        <f>L531/H531</f>
        <v>31.453032031125087</v>
      </c>
    </row>
    <row r="532" spans="1:18" x14ac:dyDescent="0.35">
      <c r="A532" s="136">
        <v>1</v>
      </c>
      <c r="B532" s="137" t="s">
        <v>60</v>
      </c>
      <c r="C532" s="137" t="s">
        <v>397</v>
      </c>
      <c r="D532" s="137" t="s">
        <v>123</v>
      </c>
      <c r="E532" s="137" t="s">
        <v>398</v>
      </c>
      <c r="F532" s="137" t="s">
        <v>210</v>
      </c>
      <c r="G532" s="137" t="s">
        <v>399</v>
      </c>
      <c r="H532" s="138"/>
      <c r="I532" s="136"/>
      <c r="J532" s="139"/>
      <c r="K532" s="140"/>
      <c r="L532" s="141"/>
      <c r="M532" s="141"/>
      <c r="N532" s="137"/>
      <c r="O532" s="137"/>
      <c r="P532" s="137"/>
    </row>
    <row r="533" spans="1:18" x14ac:dyDescent="0.35">
      <c r="A533" s="136">
        <v>2</v>
      </c>
      <c r="B533" s="137" t="s">
        <v>60</v>
      </c>
      <c r="C533" s="137" t="s">
        <v>397</v>
      </c>
      <c r="D533" s="137" t="s">
        <v>123</v>
      </c>
      <c r="E533" s="137" t="s">
        <v>398</v>
      </c>
      <c r="F533" s="137" t="s">
        <v>180</v>
      </c>
      <c r="G533" s="137" t="s">
        <v>769</v>
      </c>
      <c r="H533" s="138">
        <v>3757</v>
      </c>
      <c r="I533" s="136">
        <v>3</v>
      </c>
      <c r="J533" s="139">
        <f>'เลย '!F85</f>
        <v>228762.89</v>
      </c>
      <c r="K533" s="140">
        <f>SUM('เลย '!AM85)</f>
        <v>301859.94</v>
      </c>
      <c r="L533" s="141">
        <f>'เลย '!AN85</f>
        <v>241918.59</v>
      </c>
      <c r="M533" s="141">
        <f>'เลย '!AO85</f>
        <v>163333.19</v>
      </c>
      <c r="N533" s="137"/>
      <c r="O533" s="137"/>
      <c r="P533" s="137"/>
      <c r="Q533" s="129">
        <f t="shared" si="59"/>
        <v>78585.399999999994</v>
      </c>
      <c r="R533" s="130">
        <f t="shared" si="60"/>
        <v>64.391426670215594</v>
      </c>
    </row>
    <row r="534" spans="1:18" x14ac:dyDescent="0.35">
      <c r="A534" s="136">
        <v>3</v>
      </c>
      <c r="B534" s="137" t="s">
        <v>60</v>
      </c>
      <c r="C534" s="137" t="s">
        <v>397</v>
      </c>
      <c r="D534" s="137" t="s">
        <v>123</v>
      </c>
      <c r="E534" s="137" t="s">
        <v>398</v>
      </c>
      <c r="F534" s="137" t="s">
        <v>180</v>
      </c>
      <c r="G534" s="137" t="s">
        <v>770</v>
      </c>
      <c r="H534" s="138">
        <v>7605</v>
      </c>
      <c r="I534" s="136">
        <v>5</v>
      </c>
      <c r="J534" s="139">
        <f>'เลย '!F86</f>
        <v>41283.25</v>
      </c>
      <c r="K534" s="140">
        <f>SUM('เลย '!AM86)</f>
        <v>175975.27000000002</v>
      </c>
      <c r="L534" s="141">
        <f>'เลย '!AN86</f>
        <v>115204.97</v>
      </c>
      <c r="M534" s="141">
        <f>'เลย '!AO86</f>
        <v>624435.87</v>
      </c>
      <c r="N534" s="137"/>
      <c r="O534" s="137"/>
      <c r="P534" s="137"/>
      <c r="Q534" s="129">
        <f t="shared" si="59"/>
        <v>-509230.9</v>
      </c>
      <c r="R534" s="130">
        <f t="shared" si="60"/>
        <v>15.148582511505589</v>
      </c>
    </row>
    <row r="535" spans="1:18" x14ac:dyDescent="0.35">
      <c r="A535" s="136">
        <v>4</v>
      </c>
      <c r="B535" s="137" t="s">
        <v>60</v>
      </c>
      <c r="C535" s="137" t="s">
        <v>397</v>
      </c>
      <c r="D535" s="137" t="s">
        <v>123</v>
      </c>
      <c r="E535" s="137" t="s">
        <v>398</v>
      </c>
      <c r="F535" s="137" t="s">
        <v>180</v>
      </c>
      <c r="G535" s="137" t="s">
        <v>771</v>
      </c>
      <c r="H535" s="138">
        <v>7029</v>
      </c>
      <c r="I535" s="136">
        <v>5</v>
      </c>
      <c r="J535" s="139">
        <f>'เลย '!F87</f>
        <v>564666.23</v>
      </c>
      <c r="K535" s="140">
        <f>SUM('เลย '!AM87)</f>
        <v>640198.43999999994</v>
      </c>
      <c r="L535" s="141">
        <f>'เลย '!AN87</f>
        <v>428635.05</v>
      </c>
      <c r="M535" s="141">
        <f>'เลย '!AO87</f>
        <v>437101.26</v>
      </c>
      <c r="N535" s="137"/>
      <c r="O535" s="137"/>
      <c r="P535" s="137"/>
      <c r="Q535" s="129">
        <f t="shared" si="59"/>
        <v>-8466.210000000021</v>
      </c>
      <c r="R535" s="130">
        <f t="shared" si="60"/>
        <v>60.980943235168589</v>
      </c>
    </row>
    <row r="536" spans="1:18" x14ac:dyDescent="0.35">
      <c r="A536" s="136">
        <v>5</v>
      </c>
      <c r="B536" s="137" t="s">
        <v>60</v>
      </c>
      <c r="C536" s="137" t="s">
        <v>397</v>
      </c>
      <c r="D536" s="137" t="s">
        <v>123</v>
      </c>
      <c r="E536" s="137" t="s">
        <v>398</v>
      </c>
      <c r="F536" s="137" t="s">
        <v>180</v>
      </c>
      <c r="G536" s="137" t="s">
        <v>772</v>
      </c>
      <c r="H536" s="138">
        <v>4650</v>
      </c>
      <c r="I536" s="136">
        <v>4</v>
      </c>
      <c r="J536" s="139">
        <f>'เลย '!F88</f>
        <v>340299.7</v>
      </c>
      <c r="K536" s="140">
        <f>SUM('เลย '!AM88)</f>
        <v>317508.61</v>
      </c>
      <c r="L536" s="141">
        <f>'เลย '!AN88</f>
        <v>270592.82999999996</v>
      </c>
      <c r="M536" s="141">
        <f>'เลย '!AO88</f>
        <v>322973.82</v>
      </c>
      <c r="N536" s="137"/>
      <c r="O536" s="137"/>
      <c r="P536" s="137"/>
      <c r="Q536" s="129">
        <f t="shared" si="59"/>
        <v>-52380.990000000049</v>
      </c>
      <c r="R536" s="130">
        <f t="shared" si="60"/>
        <v>58.192006451612897</v>
      </c>
    </row>
    <row r="537" spans="1:18" x14ac:dyDescent="0.35">
      <c r="A537" s="136">
        <v>6</v>
      </c>
      <c r="B537" s="137" t="s">
        <v>60</v>
      </c>
      <c r="C537" s="137" t="s">
        <v>397</v>
      </c>
      <c r="D537" s="137" t="s">
        <v>123</v>
      </c>
      <c r="E537" s="137" t="s">
        <v>398</v>
      </c>
      <c r="F537" s="137" t="s">
        <v>180</v>
      </c>
      <c r="G537" s="137" t="s">
        <v>773</v>
      </c>
      <c r="H537" s="138">
        <v>3899</v>
      </c>
      <c r="I537" s="136">
        <v>3</v>
      </c>
      <c r="J537" s="139">
        <f>'เลย '!F89</f>
        <v>117430.38</v>
      </c>
      <c r="K537" s="140">
        <f>SUM('เลย '!AM89)</f>
        <v>517859.84000000003</v>
      </c>
      <c r="L537" s="141">
        <f>'เลย '!AN89</f>
        <v>191928.91999999998</v>
      </c>
      <c r="M537" s="141">
        <f>'เลย '!AO89</f>
        <v>191246.38</v>
      </c>
      <c r="N537" s="137"/>
      <c r="O537" s="137"/>
      <c r="P537" s="137"/>
      <c r="Q537" s="129">
        <f t="shared" si="59"/>
        <v>682.53999999997905</v>
      </c>
      <c r="R537" s="130">
        <f t="shared" si="60"/>
        <v>49.225165427032572</v>
      </c>
    </row>
    <row r="538" spans="1:18" x14ac:dyDescent="0.35">
      <c r="A538" s="136">
        <v>7</v>
      </c>
      <c r="B538" s="137" t="s">
        <v>60</v>
      </c>
      <c r="C538" s="137" t="s">
        <v>397</v>
      </c>
      <c r="D538" s="137" t="s">
        <v>123</v>
      </c>
      <c r="E538" s="137" t="s">
        <v>398</v>
      </c>
      <c r="F538" s="137" t="s">
        <v>180</v>
      </c>
      <c r="G538" s="137" t="s">
        <v>774</v>
      </c>
      <c r="H538" s="138">
        <v>1800</v>
      </c>
      <c r="I538" s="136">
        <v>2</v>
      </c>
      <c r="J538" s="139">
        <f>'เลย '!F90</f>
        <v>142444.78</v>
      </c>
      <c r="K538" s="140">
        <f>SUM('เลย '!AM90)</f>
        <v>172611.89</v>
      </c>
      <c r="L538" s="141">
        <f>'เลย '!AN90</f>
        <v>100929.98000000001</v>
      </c>
      <c r="M538" s="141">
        <f>'เลย '!AO90</f>
        <v>110753.48</v>
      </c>
      <c r="N538" s="137"/>
      <c r="O538" s="137"/>
      <c r="P538" s="137"/>
      <c r="Q538" s="129">
        <f t="shared" si="59"/>
        <v>-9823.4999999999854</v>
      </c>
      <c r="R538" s="130">
        <f t="shared" si="60"/>
        <v>56.072211111111116</v>
      </c>
    </row>
    <row r="539" spans="1:18" x14ac:dyDescent="0.35">
      <c r="A539" s="136">
        <v>8</v>
      </c>
      <c r="B539" s="137" t="s">
        <v>60</v>
      </c>
      <c r="C539" s="137" t="s">
        <v>397</v>
      </c>
      <c r="D539" s="137" t="s">
        <v>123</v>
      </c>
      <c r="E539" s="137" t="s">
        <v>398</v>
      </c>
      <c r="F539" s="137" t="s">
        <v>180</v>
      </c>
      <c r="G539" s="137" t="s">
        <v>775</v>
      </c>
      <c r="H539" s="138">
        <v>5876</v>
      </c>
      <c r="I539" s="136">
        <v>4</v>
      </c>
      <c r="J539" s="139">
        <f>'เลย '!F91</f>
        <v>438633.52</v>
      </c>
      <c r="K539" s="140">
        <f>SUM('เลย '!AM91)</f>
        <v>461372.81000000006</v>
      </c>
      <c r="L539" s="141">
        <f>'เลย '!AN91</f>
        <v>358359.58999999997</v>
      </c>
      <c r="M539" s="141">
        <f>'เลย '!AO91</f>
        <v>276659.02</v>
      </c>
      <c r="N539" s="137"/>
      <c r="O539" s="137"/>
      <c r="P539" s="137"/>
      <c r="Q539" s="129">
        <f t="shared" si="59"/>
        <v>81700.569999999949</v>
      </c>
      <c r="R539" s="130">
        <f t="shared" si="60"/>
        <v>60.986996255956427</v>
      </c>
    </row>
    <row r="540" spans="1:18" x14ac:dyDescent="0.35">
      <c r="A540" s="136">
        <v>9</v>
      </c>
      <c r="B540" s="137" t="s">
        <v>60</v>
      </c>
      <c r="C540" s="137" t="s">
        <v>397</v>
      </c>
      <c r="D540" s="137" t="s">
        <v>123</v>
      </c>
      <c r="E540" s="137" t="s">
        <v>398</v>
      </c>
      <c r="F540" s="137" t="s">
        <v>180</v>
      </c>
      <c r="G540" s="137" t="s">
        <v>776</v>
      </c>
      <c r="H540" s="138">
        <v>1689</v>
      </c>
      <c r="I540" s="136">
        <v>2</v>
      </c>
      <c r="J540" s="139">
        <f>'เลย '!F92</f>
        <v>160762.84</v>
      </c>
      <c r="K540" s="140">
        <f>SUM('เลย '!AM92)</f>
        <v>189637.03999999998</v>
      </c>
      <c r="L540" s="141">
        <f>'เลย '!AN92</f>
        <v>122227.86</v>
      </c>
      <c r="M540" s="141">
        <f>'เลย '!AO92</f>
        <v>178151.92</v>
      </c>
      <c r="N540" s="137"/>
      <c r="O540" s="137"/>
      <c r="P540" s="137"/>
      <c r="Q540" s="129">
        <f t="shared" si="59"/>
        <v>-55924.060000000012</v>
      </c>
      <c r="R540" s="130">
        <f t="shared" si="60"/>
        <v>72.366998223801062</v>
      </c>
    </row>
    <row r="541" spans="1:18" x14ac:dyDescent="0.35">
      <c r="A541" s="136">
        <v>10</v>
      </c>
      <c r="B541" s="137" t="s">
        <v>60</v>
      </c>
      <c r="C541" s="137" t="s">
        <v>397</v>
      </c>
      <c r="D541" s="137" t="s">
        <v>123</v>
      </c>
      <c r="E541" s="137" t="s">
        <v>398</v>
      </c>
      <c r="F541" s="137" t="s">
        <v>180</v>
      </c>
      <c r="G541" s="137" t="s">
        <v>777</v>
      </c>
      <c r="H541" s="138">
        <v>3572</v>
      </c>
      <c r="I541" s="136">
        <v>3</v>
      </c>
      <c r="J541" s="139">
        <f>'เลย '!F93</f>
        <v>177234.52</v>
      </c>
      <c r="K541" s="140">
        <f>SUM('เลย '!AM93)</f>
        <v>242879.38999999998</v>
      </c>
      <c r="L541" s="141">
        <f>'เลย '!AN93</f>
        <v>72343.33</v>
      </c>
      <c r="M541" s="141">
        <f>'เลย '!AO93</f>
        <v>163751.22999999998</v>
      </c>
      <c r="N541" s="137"/>
      <c r="O541" s="137"/>
      <c r="P541" s="137"/>
      <c r="Q541" s="129">
        <f t="shared" si="59"/>
        <v>-91407.89999999998</v>
      </c>
      <c r="R541" s="130">
        <f t="shared" si="60"/>
        <v>20.252891937290034</v>
      </c>
    </row>
    <row r="542" spans="1:18" x14ac:dyDescent="0.35">
      <c r="A542" s="136">
        <v>11</v>
      </c>
      <c r="B542" s="137" t="s">
        <v>60</v>
      </c>
      <c r="C542" s="137" t="s">
        <v>397</v>
      </c>
      <c r="D542" s="137" t="s">
        <v>123</v>
      </c>
      <c r="E542" s="137" t="s">
        <v>398</v>
      </c>
      <c r="F542" s="137" t="s">
        <v>180</v>
      </c>
      <c r="G542" s="137" t="s">
        <v>778</v>
      </c>
      <c r="H542" s="138">
        <v>3222</v>
      </c>
      <c r="I542" s="136">
        <v>3</v>
      </c>
      <c r="J542" s="139">
        <f>'เลย '!F94</f>
        <v>216479.48</v>
      </c>
      <c r="K542" s="140">
        <f>SUM('เลย '!AM94)</f>
        <v>429435.28</v>
      </c>
      <c r="L542" s="141">
        <f>'เลย '!AN94</f>
        <v>287502.90000000002</v>
      </c>
      <c r="M542" s="141">
        <f>'เลย '!AO94</f>
        <v>279432.76</v>
      </c>
      <c r="N542" s="137"/>
      <c r="O542" s="137"/>
      <c r="P542" s="137"/>
      <c r="Q542" s="129">
        <f t="shared" si="59"/>
        <v>8070.140000000014</v>
      </c>
      <c r="R542" s="130">
        <f t="shared" si="60"/>
        <v>89.231191806331481</v>
      </c>
    </row>
    <row r="543" spans="1:18" x14ac:dyDescent="0.35">
      <c r="A543" s="136">
        <v>12</v>
      </c>
      <c r="B543" s="137" t="s">
        <v>60</v>
      </c>
      <c r="C543" s="137" t="s">
        <v>397</v>
      </c>
      <c r="D543" s="137" t="s">
        <v>123</v>
      </c>
      <c r="E543" s="137" t="s">
        <v>398</v>
      </c>
      <c r="F543" s="137" t="s">
        <v>180</v>
      </c>
      <c r="G543" s="137" t="s">
        <v>779</v>
      </c>
      <c r="H543" s="138">
        <v>3078</v>
      </c>
      <c r="I543" s="136">
        <v>3</v>
      </c>
      <c r="J543" s="139">
        <f>'เลย '!F95</f>
        <v>50019.38</v>
      </c>
      <c r="K543" s="140">
        <f>SUM('เลย '!AM95)</f>
        <v>3051.5299999999988</v>
      </c>
      <c r="L543" s="141">
        <f>'เลย '!AN95</f>
        <v>161319.22</v>
      </c>
      <c r="M543" s="141">
        <f>'เลย '!AO95</f>
        <v>274535.37</v>
      </c>
      <c r="N543" s="137"/>
      <c r="O543" s="137"/>
      <c r="P543" s="137"/>
      <c r="Q543" s="129">
        <f t="shared" si="59"/>
        <v>-113216.15</v>
      </c>
      <c r="R543" s="130">
        <f t="shared" si="60"/>
        <v>52.410402858999348</v>
      </c>
    </row>
    <row r="544" spans="1:18" x14ac:dyDescent="0.35">
      <c r="A544" s="136">
        <v>13</v>
      </c>
      <c r="B544" s="137" t="s">
        <v>60</v>
      </c>
      <c r="C544" s="137" t="s">
        <v>397</v>
      </c>
      <c r="D544" s="137" t="s">
        <v>123</v>
      </c>
      <c r="E544" s="137" t="s">
        <v>398</v>
      </c>
      <c r="F544" s="137" t="s">
        <v>180</v>
      </c>
      <c r="G544" s="137" t="s">
        <v>780</v>
      </c>
      <c r="H544" s="138">
        <v>4264</v>
      </c>
      <c r="I544" s="136">
        <v>3</v>
      </c>
      <c r="J544" s="139">
        <f>'เลย '!F96</f>
        <v>167293.25</v>
      </c>
      <c r="K544" s="140">
        <f>SUM('เลย '!AM96)</f>
        <v>203273.44</v>
      </c>
      <c r="L544" s="141">
        <f>'เลย '!AN96</f>
        <v>147038.06</v>
      </c>
      <c r="M544" s="141">
        <f>'เลย '!AO96</f>
        <v>120057.84000000001</v>
      </c>
      <c r="N544" s="137"/>
      <c r="O544" s="137"/>
      <c r="P544" s="137"/>
      <c r="Q544" s="129">
        <f t="shared" si="59"/>
        <v>26980.219999999987</v>
      </c>
      <c r="R544" s="130">
        <f t="shared" si="60"/>
        <v>34.48359756097561</v>
      </c>
    </row>
    <row r="545" spans="1:18" x14ac:dyDescent="0.35">
      <c r="A545" s="136">
        <v>14</v>
      </c>
      <c r="B545" s="137" t="s">
        <v>60</v>
      </c>
      <c r="C545" s="137" t="s">
        <v>397</v>
      </c>
      <c r="D545" s="137" t="s">
        <v>123</v>
      </c>
      <c r="E545" s="137" t="s">
        <v>398</v>
      </c>
      <c r="F545" s="137" t="s">
        <v>180</v>
      </c>
      <c r="G545" s="137" t="s">
        <v>781</v>
      </c>
      <c r="H545" s="138">
        <v>5763</v>
      </c>
      <c r="I545" s="136">
        <v>4</v>
      </c>
      <c r="J545" s="139">
        <f>'เลย '!F97</f>
        <v>252473.49</v>
      </c>
      <c r="K545" s="140">
        <f>SUM('เลย '!AM97)</f>
        <v>521655.62</v>
      </c>
      <c r="L545" s="141">
        <f>'เลย '!AN97</f>
        <v>153656.17000000001</v>
      </c>
      <c r="M545" s="141">
        <f>'เลย '!AO97</f>
        <v>180923</v>
      </c>
      <c r="N545" s="137"/>
      <c r="O545" s="137"/>
      <c r="P545" s="137"/>
      <c r="Q545" s="129">
        <f t="shared" si="59"/>
        <v>-27266.829999999987</v>
      </c>
      <c r="R545" s="130">
        <f t="shared" si="60"/>
        <v>26.662531667534271</v>
      </c>
    </row>
    <row r="546" spans="1:18" x14ac:dyDescent="0.35">
      <c r="A546" s="136">
        <v>15</v>
      </c>
      <c r="B546" s="137" t="s">
        <v>60</v>
      </c>
      <c r="C546" s="137" t="s">
        <v>397</v>
      </c>
      <c r="D546" s="137" t="s">
        <v>123</v>
      </c>
      <c r="E546" s="137" t="s">
        <v>398</v>
      </c>
      <c r="F546" s="137" t="s">
        <v>180</v>
      </c>
      <c r="G546" s="137" t="s">
        <v>782</v>
      </c>
      <c r="H546" s="138">
        <v>3934</v>
      </c>
      <c r="I546" s="136">
        <v>3</v>
      </c>
      <c r="J546" s="139">
        <f>'เลย '!F98</f>
        <v>436537.78</v>
      </c>
      <c r="K546" s="140">
        <f>SUM('เลย '!AM98)</f>
        <v>527092.67000000004</v>
      </c>
      <c r="L546" s="141">
        <f>'เลย '!AN98</f>
        <v>228950.43</v>
      </c>
      <c r="M546" s="141">
        <f>'เลย '!AO98</f>
        <v>207944.53000000003</v>
      </c>
      <c r="N546" s="137"/>
      <c r="O546" s="137"/>
      <c r="P546" s="137"/>
      <c r="Q546" s="129">
        <f t="shared" si="59"/>
        <v>21005.899999999965</v>
      </c>
      <c r="R546" s="130">
        <f t="shared" si="60"/>
        <v>58.197872394509403</v>
      </c>
    </row>
    <row r="547" spans="1:18" x14ac:dyDescent="0.35">
      <c r="A547" s="136">
        <v>16</v>
      </c>
      <c r="B547" s="137" t="s">
        <v>60</v>
      </c>
      <c r="C547" s="137" t="s">
        <v>397</v>
      </c>
      <c r="D547" s="137" t="s">
        <v>123</v>
      </c>
      <c r="E547" s="137" t="s">
        <v>398</v>
      </c>
      <c r="F547" s="137" t="s">
        <v>180</v>
      </c>
      <c r="G547" s="137" t="s">
        <v>783</v>
      </c>
      <c r="H547" s="138">
        <v>6112</v>
      </c>
      <c r="I547" s="136">
        <v>5</v>
      </c>
      <c r="J547" s="139">
        <f>'เลย '!F99</f>
        <v>608638.03</v>
      </c>
      <c r="K547" s="140">
        <f>SUM('เลย '!AM99)</f>
        <v>788502.08000000007</v>
      </c>
      <c r="L547" s="141">
        <f>'เลย '!AN99</f>
        <v>226913.15</v>
      </c>
      <c r="M547" s="141">
        <f>'เลย '!AO99</f>
        <v>393609.98000000004</v>
      </c>
      <c r="N547" s="137"/>
      <c r="O547" s="137"/>
      <c r="P547" s="137"/>
      <c r="Q547" s="129">
        <f t="shared" si="59"/>
        <v>-166696.83000000005</v>
      </c>
      <c r="R547" s="130">
        <f t="shared" si="60"/>
        <v>37.125842604712041</v>
      </c>
    </row>
    <row r="548" spans="1:18" x14ac:dyDescent="0.35">
      <c r="A548" s="136">
        <v>17</v>
      </c>
      <c r="B548" s="137" t="s">
        <v>60</v>
      </c>
      <c r="C548" s="137" t="s">
        <v>397</v>
      </c>
      <c r="D548" s="137" t="s">
        <v>123</v>
      </c>
      <c r="E548" s="137" t="s">
        <v>398</v>
      </c>
      <c r="F548" s="137" t="s">
        <v>180</v>
      </c>
      <c r="G548" s="137" t="s">
        <v>784</v>
      </c>
      <c r="H548" s="138">
        <v>3215</v>
      </c>
      <c r="I548" s="136">
        <v>3</v>
      </c>
      <c r="J548" s="139">
        <f>'เลย '!F100</f>
        <v>95614.83</v>
      </c>
      <c r="K548" s="140">
        <f>SUM('เลย '!AM100)</f>
        <v>102160.79</v>
      </c>
      <c r="L548" s="141">
        <f>'เลย '!AN100</f>
        <v>118723.65</v>
      </c>
      <c r="M548" s="141">
        <f>'เลย '!AO100</f>
        <v>225767.6</v>
      </c>
      <c r="N548" s="137"/>
      <c r="O548" s="137"/>
      <c r="P548" s="137"/>
      <c r="Q548" s="129">
        <f t="shared" si="59"/>
        <v>-107043.95000000001</v>
      </c>
      <c r="R548" s="130">
        <f t="shared" si="60"/>
        <v>36.928040435458783</v>
      </c>
    </row>
    <row r="549" spans="1:18" x14ac:dyDescent="0.35">
      <c r="A549" s="136">
        <v>18</v>
      </c>
      <c r="B549" s="137" t="s">
        <v>60</v>
      </c>
      <c r="C549" s="137" t="s">
        <v>397</v>
      </c>
      <c r="D549" s="137" t="s">
        <v>123</v>
      </c>
      <c r="E549" s="137" t="s">
        <v>398</v>
      </c>
      <c r="F549" s="137" t="s">
        <v>180</v>
      </c>
      <c r="G549" s="137" t="s">
        <v>785</v>
      </c>
      <c r="H549" s="138">
        <v>4457</v>
      </c>
      <c r="I549" s="136">
        <v>3</v>
      </c>
      <c r="J549" s="139">
        <f>'เลย '!F101</f>
        <v>269409.51</v>
      </c>
      <c r="K549" s="140">
        <f>SUM('เลย '!AM101)</f>
        <v>306909.65000000002</v>
      </c>
      <c r="L549" s="141">
        <f>'เลย '!AN101</f>
        <v>290069.21999999997</v>
      </c>
      <c r="M549" s="141">
        <f>'เลย '!AO101</f>
        <v>269363.48</v>
      </c>
      <c r="N549" s="137"/>
      <c r="O549" s="137"/>
      <c r="P549" s="137"/>
      <c r="Q549" s="129">
        <f t="shared" si="59"/>
        <v>20705.739999999991</v>
      </c>
      <c r="R549" s="130">
        <f t="shared" si="60"/>
        <v>65.081718644828356</v>
      </c>
    </row>
    <row r="550" spans="1:18" s="148" customFormat="1" x14ac:dyDescent="0.35">
      <c r="A550" s="142">
        <v>9</v>
      </c>
      <c r="B550" s="143" t="s">
        <v>60</v>
      </c>
      <c r="C550" s="143"/>
      <c r="D550" s="143"/>
      <c r="E550" s="143" t="s">
        <v>77</v>
      </c>
      <c r="F550" s="143"/>
      <c r="G550" s="143" t="s">
        <v>400</v>
      </c>
      <c r="H550" s="149">
        <f>SUM(H532:H549)</f>
        <v>73922</v>
      </c>
      <c r="I550" s="142"/>
      <c r="J550" s="145">
        <f>SUM(J532:J549)</f>
        <v>4307983.8600000003</v>
      </c>
      <c r="K550" s="145">
        <f t="shared" ref="K550:M550" si="63">SUM(K532:K549)</f>
        <v>5901984.29</v>
      </c>
      <c r="L550" s="145">
        <f t="shared" si="63"/>
        <v>3516313.92</v>
      </c>
      <c r="M550" s="145">
        <f t="shared" si="63"/>
        <v>4420040.7300000004</v>
      </c>
      <c r="N550" s="143">
        <v>17</v>
      </c>
      <c r="O550" s="143">
        <v>17</v>
      </c>
      <c r="P550" s="143">
        <f>N550-O550</f>
        <v>0</v>
      </c>
      <c r="Q550" s="146">
        <f t="shared" si="59"/>
        <v>-903726.81000000052</v>
      </c>
      <c r="R550" s="147">
        <f>L550/H550</f>
        <v>47.567894808040904</v>
      </c>
    </row>
    <row r="551" spans="1:18" x14ac:dyDescent="0.35">
      <c r="A551" s="136">
        <v>1</v>
      </c>
      <c r="B551" s="137" t="s">
        <v>60</v>
      </c>
      <c r="C551" s="137" t="s">
        <v>401</v>
      </c>
      <c r="D551" s="137" t="s">
        <v>128</v>
      </c>
      <c r="E551" s="137" t="s">
        <v>402</v>
      </c>
      <c r="F551" s="137" t="s">
        <v>210</v>
      </c>
      <c r="G551" s="137" t="s">
        <v>403</v>
      </c>
      <c r="H551" s="138"/>
      <c r="I551" s="136"/>
      <c r="J551" s="139"/>
      <c r="K551" s="140"/>
      <c r="L551" s="141"/>
      <c r="M551" s="141"/>
      <c r="N551" s="137"/>
      <c r="O551" s="137"/>
      <c r="P551" s="137"/>
    </row>
    <row r="552" spans="1:18" x14ac:dyDescent="0.35">
      <c r="A552" s="136">
        <v>2</v>
      </c>
      <c r="B552" s="137" t="s">
        <v>60</v>
      </c>
      <c r="C552" s="137" t="s">
        <v>401</v>
      </c>
      <c r="D552" s="137" t="s">
        <v>128</v>
      </c>
      <c r="E552" s="137" t="s">
        <v>402</v>
      </c>
      <c r="F552" s="137" t="s">
        <v>180</v>
      </c>
      <c r="G552" s="137" t="s">
        <v>786</v>
      </c>
      <c r="H552" s="138">
        <v>2578</v>
      </c>
      <c r="I552" s="136">
        <v>2</v>
      </c>
      <c r="J552" s="139">
        <f>'เลย '!F102</f>
        <v>158995.01999999999</v>
      </c>
      <c r="K552" s="140">
        <f>SUM('เลย '!AM102)</f>
        <v>168103.45</v>
      </c>
      <c r="L552" s="141">
        <f>'เลย '!AN102</f>
        <v>118492</v>
      </c>
      <c r="M552" s="141">
        <f>'เลย '!AO102</f>
        <v>165308.57</v>
      </c>
      <c r="N552" s="137"/>
      <c r="O552" s="137"/>
      <c r="P552" s="137"/>
      <c r="Q552" s="129">
        <f t="shared" si="59"/>
        <v>-46816.570000000007</v>
      </c>
      <c r="R552" s="130">
        <f t="shared" si="60"/>
        <v>45.962761830876651</v>
      </c>
    </row>
    <row r="553" spans="1:18" x14ac:dyDescent="0.35">
      <c r="A553" s="136">
        <v>3</v>
      </c>
      <c r="B553" s="137" t="s">
        <v>60</v>
      </c>
      <c r="C553" s="137" t="s">
        <v>401</v>
      </c>
      <c r="D553" s="137" t="s">
        <v>128</v>
      </c>
      <c r="E553" s="137" t="s">
        <v>402</v>
      </c>
      <c r="F553" s="137" t="s">
        <v>180</v>
      </c>
      <c r="G553" s="137" t="s">
        <v>787</v>
      </c>
      <c r="H553" s="138">
        <v>5205</v>
      </c>
      <c r="I553" s="136">
        <v>4</v>
      </c>
      <c r="J553" s="139">
        <f>'เลย '!F103</f>
        <v>161649.79999999999</v>
      </c>
      <c r="K553" s="140">
        <f>SUM('เลย '!AM103)</f>
        <v>210066.28999999998</v>
      </c>
      <c r="L553" s="141">
        <f>'เลย '!AN103</f>
        <v>261281.55</v>
      </c>
      <c r="M553" s="141">
        <f>'เลย '!AO103</f>
        <v>292631.08</v>
      </c>
      <c r="N553" s="137"/>
      <c r="O553" s="137"/>
      <c r="P553" s="137"/>
      <c r="Q553" s="129">
        <f t="shared" si="59"/>
        <v>-31349.530000000028</v>
      </c>
      <c r="R553" s="130">
        <f t="shared" si="60"/>
        <v>50.198184438040343</v>
      </c>
    </row>
    <row r="554" spans="1:18" x14ac:dyDescent="0.35">
      <c r="A554" s="136">
        <v>4</v>
      </c>
      <c r="B554" s="137" t="s">
        <v>60</v>
      </c>
      <c r="C554" s="137" t="s">
        <v>401</v>
      </c>
      <c r="D554" s="137" t="s">
        <v>128</v>
      </c>
      <c r="E554" s="137" t="s">
        <v>402</v>
      </c>
      <c r="F554" s="137" t="s">
        <v>180</v>
      </c>
      <c r="G554" s="137" t="s">
        <v>788</v>
      </c>
      <c r="H554" s="138">
        <v>3001</v>
      </c>
      <c r="I554" s="136">
        <v>3</v>
      </c>
      <c r="J554" s="139">
        <f>'เลย '!F104</f>
        <v>10794.25</v>
      </c>
      <c r="K554" s="140">
        <f>SUM('เลย '!AM104)</f>
        <v>-4298.5400000000009</v>
      </c>
      <c r="L554" s="141">
        <f>'เลย '!AN104</f>
        <v>125478.25</v>
      </c>
      <c r="M554" s="141">
        <f>'เลย '!AO104</f>
        <v>128699.20999999999</v>
      </c>
      <c r="N554" s="137"/>
      <c r="O554" s="137"/>
      <c r="P554" s="137"/>
      <c r="Q554" s="129">
        <f t="shared" si="59"/>
        <v>-3220.9599999999919</v>
      </c>
      <c r="R554" s="130">
        <f t="shared" si="60"/>
        <v>41.812145951349549</v>
      </c>
    </row>
    <row r="555" spans="1:18" x14ac:dyDescent="0.35">
      <c r="A555" s="136">
        <v>5</v>
      </c>
      <c r="B555" s="137" t="s">
        <v>60</v>
      </c>
      <c r="C555" s="137" t="s">
        <v>401</v>
      </c>
      <c r="D555" s="137" t="s">
        <v>128</v>
      </c>
      <c r="E555" s="137" t="s">
        <v>402</v>
      </c>
      <c r="F555" s="137" t="s">
        <v>180</v>
      </c>
      <c r="G555" s="137" t="s">
        <v>789</v>
      </c>
      <c r="H555" s="138">
        <v>3193</v>
      </c>
      <c r="I555" s="136">
        <v>3</v>
      </c>
      <c r="J555" s="139">
        <f>'เลย '!F105</f>
        <v>106268.54</v>
      </c>
      <c r="K555" s="292">
        <f>SUM('เลย '!AM105)</f>
        <v>221026.97</v>
      </c>
      <c r="L555" s="141">
        <f>'เลย '!AN105</f>
        <v>128824.58</v>
      </c>
      <c r="M555" s="141">
        <f>'เลย '!AO105</f>
        <v>187887.84</v>
      </c>
      <c r="N555" s="137"/>
      <c r="O555" s="137"/>
      <c r="P555" s="137"/>
      <c r="Q555" s="129">
        <f t="shared" si="59"/>
        <v>-59063.259999999995</v>
      </c>
      <c r="R555" s="130">
        <f t="shared" si="60"/>
        <v>40.345937989351711</v>
      </c>
    </row>
    <row r="556" spans="1:18" x14ac:dyDescent="0.35">
      <c r="A556" s="136">
        <v>6</v>
      </c>
      <c r="B556" s="137" t="s">
        <v>60</v>
      </c>
      <c r="C556" s="137" t="s">
        <v>401</v>
      </c>
      <c r="D556" s="137" t="s">
        <v>128</v>
      </c>
      <c r="E556" s="137" t="s">
        <v>402</v>
      </c>
      <c r="F556" s="137" t="s">
        <v>180</v>
      </c>
      <c r="G556" s="137" t="s">
        <v>790</v>
      </c>
      <c r="H556" s="138">
        <v>4152</v>
      </c>
      <c r="I556" s="136">
        <v>3</v>
      </c>
      <c r="J556" s="139">
        <f>'เลย '!F106</f>
        <v>127472.92</v>
      </c>
      <c r="K556" s="140">
        <f>SUM('เลย '!AM106)</f>
        <v>162952.88999999998</v>
      </c>
      <c r="L556" s="141">
        <f>'เลย '!AN106</f>
        <v>113129.60000000001</v>
      </c>
      <c r="M556" s="141">
        <f>'เลย '!AO106</f>
        <v>197092.01</v>
      </c>
      <c r="N556" s="137"/>
      <c r="O556" s="137"/>
      <c r="P556" s="137"/>
      <c r="Q556" s="129">
        <f t="shared" si="59"/>
        <v>-83962.41</v>
      </c>
      <c r="R556" s="130">
        <f t="shared" si="60"/>
        <v>27.247013487475918</v>
      </c>
    </row>
    <row r="557" spans="1:18" s="148" customFormat="1" x14ac:dyDescent="0.35">
      <c r="A557" s="142">
        <v>10</v>
      </c>
      <c r="B557" s="143" t="s">
        <v>60</v>
      </c>
      <c r="C557" s="143"/>
      <c r="D557" s="143"/>
      <c r="E557" s="143" t="s">
        <v>77</v>
      </c>
      <c r="F557" s="143"/>
      <c r="G557" s="143" t="s">
        <v>404</v>
      </c>
      <c r="H557" s="149">
        <f>SUM(H551:H556)</f>
        <v>18129</v>
      </c>
      <c r="I557" s="142"/>
      <c r="J557" s="145">
        <f>SUM(J551:J556)</f>
        <v>565180.52999999991</v>
      </c>
      <c r="K557" s="145">
        <f t="shared" ref="K557:M557" si="64">SUM(K551:K556)</f>
        <v>757851.06</v>
      </c>
      <c r="L557" s="145">
        <f t="shared" si="64"/>
        <v>747205.98</v>
      </c>
      <c r="M557" s="145">
        <f t="shared" si="64"/>
        <v>971618.71</v>
      </c>
      <c r="N557" s="143">
        <v>5</v>
      </c>
      <c r="O557" s="143">
        <v>5</v>
      </c>
      <c r="P557" s="143">
        <f>N557-O557</f>
        <v>0</v>
      </c>
      <c r="Q557" s="146">
        <f t="shared" si="59"/>
        <v>-224412.72999999998</v>
      </c>
      <c r="R557" s="147">
        <f>L557/H557</f>
        <v>41.216061558828393</v>
      </c>
    </row>
    <row r="558" spans="1:18" x14ac:dyDescent="0.35">
      <c r="A558" s="136">
        <v>1</v>
      </c>
      <c r="B558" s="137" t="s">
        <v>60</v>
      </c>
      <c r="C558" s="137" t="s">
        <v>405</v>
      </c>
      <c r="D558" s="137" t="s">
        <v>133</v>
      </c>
      <c r="E558" s="137" t="s">
        <v>406</v>
      </c>
      <c r="F558" s="137" t="s">
        <v>210</v>
      </c>
      <c r="G558" s="137" t="s">
        <v>407</v>
      </c>
      <c r="H558" s="138"/>
      <c r="I558" s="136"/>
      <c r="J558" s="139"/>
      <c r="K558" s="140"/>
      <c r="L558" s="141"/>
      <c r="M558" s="141"/>
      <c r="N558" s="137"/>
      <c r="O558" s="137"/>
      <c r="P558" s="137"/>
    </row>
    <row r="559" spans="1:18" x14ac:dyDescent="0.35">
      <c r="A559" s="136">
        <v>2</v>
      </c>
      <c r="B559" s="137" t="s">
        <v>60</v>
      </c>
      <c r="C559" s="137" t="s">
        <v>405</v>
      </c>
      <c r="D559" s="137" t="s">
        <v>133</v>
      </c>
      <c r="E559" s="137" t="s">
        <v>406</v>
      </c>
      <c r="F559" s="137" t="s">
        <v>180</v>
      </c>
      <c r="G559" s="137" t="s">
        <v>791</v>
      </c>
      <c r="H559" s="138">
        <v>4559</v>
      </c>
      <c r="I559" s="136">
        <v>4</v>
      </c>
      <c r="J559" s="139">
        <f>'เลย '!F107</f>
        <v>400061.45</v>
      </c>
      <c r="K559" s="140">
        <f>SUM('เลย '!AM107)</f>
        <v>408449.56</v>
      </c>
      <c r="L559" s="141">
        <f>'เลย '!AN107</f>
        <v>265403.7</v>
      </c>
      <c r="M559" s="141">
        <f>'เลย '!AO107</f>
        <v>321455.65999999997</v>
      </c>
      <c r="N559" s="137"/>
      <c r="O559" s="137"/>
      <c r="P559" s="137"/>
      <c r="Q559" s="129">
        <f t="shared" si="59"/>
        <v>-56051.959999999963</v>
      </c>
      <c r="R559" s="130">
        <f t="shared" si="60"/>
        <v>58.215332309717049</v>
      </c>
    </row>
    <row r="560" spans="1:18" x14ac:dyDescent="0.35">
      <c r="A560" s="136">
        <v>3</v>
      </c>
      <c r="B560" s="137" t="s">
        <v>60</v>
      </c>
      <c r="C560" s="137" t="s">
        <v>405</v>
      </c>
      <c r="D560" s="137" t="s">
        <v>133</v>
      </c>
      <c r="E560" s="137" t="s">
        <v>406</v>
      </c>
      <c r="F560" s="137" t="s">
        <v>180</v>
      </c>
      <c r="G560" s="137" t="s">
        <v>792</v>
      </c>
      <c r="H560" s="138">
        <v>1402</v>
      </c>
      <c r="I560" s="136">
        <v>1</v>
      </c>
      <c r="J560" s="139">
        <f>'เลย '!F108</f>
        <v>215708.51</v>
      </c>
      <c r="K560" s="140">
        <f>SUM('เลย '!AM108)</f>
        <v>207895.89</v>
      </c>
      <c r="L560" s="141">
        <f>'เลย '!AN108</f>
        <v>126505.52</v>
      </c>
      <c r="M560" s="141">
        <f>'เลย '!AO108</f>
        <v>180407.64</v>
      </c>
      <c r="N560" s="137"/>
      <c r="O560" s="137"/>
      <c r="P560" s="137"/>
      <c r="Q560" s="129">
        <f t="shared" si="59"/>
        <v>-53902.12000000001</v>
      </c>
      <c r="R560" s="130">
        <f>L560/H560</f>
        <v>90.232182596291011</v>
      </c>
    </row>
    <row r="561" spans="1:18" x14ac:dyDescent="0.35">
      <c r="A561" s="136">
        <v>4</v>
      </c>
      <c r="B561" s="137" t="s">
        <v>60</v>
      </c>
      <c r="C561" s="137" t="s">
        <v>405</v>
      </c>
      <c r="D561" s="137" t="s">
        <v>133</v>
      </c>
      <c r="E561" s="137" t="s">
        <v>406</v>
      </c>
      <c r="F561" s="137" t="s">
        <v>180</v>
      </c>
      <c r="G561" s="137" t="s">
        <v>793</v>
      </c>
      <c r="H561" s="138">
        <v>4041</v>
      </c>
      <c r="I561" s="136">
        <v>3</v>
      </c>
      <c r="J561" s="139">
        <f>'เลย '!F109</f>
        <v>223155.94</v>
      </c>
      <c r="K561" s="140">
        <f>SUM('เลย '!AM109)</f>
        <v>249703.44</v>
      </c>
      <c r="L561" s="141">
        <f>'เลย '!AN109</f>
        <v>214675.78</v>
      </c>
      <c r="M561" s="141">
        <f>'เลย '!AO109</f>
        <v>300851.86</v>
      </c>
      <c r="N561" s="137"/>
      <c r="O561" s="137"/>
      <c r="P561" s="137"/>
      <c r="Q561" s="129">
        <f t="shared" si="59"/>
        <v>-86176.079999999987</v>
      </c>
      <c r="R561" s="130">
        <f t="shared" si="60"/>
        <v>53.124419698094528</v>
      </c>
    </row>
    <row r="562" spans="1:18" x14ac:dyDescent="0.35">
      <c r="A562" s="136">
        <v>5</v>
      </c>
      <c r="B562" s="137" t="s">
        <v>60</v>
      </c>
      <c r="C562" s="137" t="s">
        <v>405</v>
      </c>
      <c r="D562" s="137" t="s">
        <v>133</v>
      </c>
      <c r="E562" s="137" t="s">
        <v>406</v>
      </c>
      <c r="F562" s="137" t="s">
        <v>180</v>
      </c>
      <c r="G562" s="137" t="s">
        <v>794</v>
      </c>
      <c r="H562" s="138">
        <v>3664</v>
      </c>
      <c r="I562" s="136">
        <v>3</v>
      </c>
      <c r="J562" s="139">
        <f>'เลย '!F110</f>
        <v>444008.33</v>
      </c>
      <c r="K562" s="140">
        <f>SUM('เลย '!AM110)</f>
        <v>419212.22</v>
      </c>
      <c r="L562" s="141">
        <f>'เลย '!AN110</f>
        <v>140712.52000000002</v>
      </c>
      <c r="M562" s="141">
        <f>'เลย '!AO110</f>
        <v>203532.38</v>
      </c>
      <c r="N562" s="137"/>
      <c r="O562" s="137"/>
      <c r="P562" s="137"/>
      <c r="Q562" s="129">
        <f t="shared" si="59"/>
        <v>-62819.859999999986</v>
      </c>
      <c r="R562" s="130">
        <f t="shared" si="60"/>
        <v>38.404072052401752</v>
      </c>
    </row>
    <row r="563" spans="1:18" x14ac:dyDescent="0.35">
      <c r="A563" s="136">
        <v>6</v>
      </c>
      <c r="B563" s="137" t="s">
        <v>60</v>
      </c>
      <c r="C563" s="137" t="s">
        <v>405</v>
      </c>
      <c r="D563" s="137" t="s">
        <v>133</v>
      </c>
      <c r="E563" s="137" t="s">
        <v>406</v>
      </c>
      <c r="F563" s="137" t="s">
        <v>180</v>
      </c>
      <c r="G563" s="137" t="s">
        <v>795</v>
      </c>
      <c r="H563" s="138">
        <v>1748</v>
      </c>
      <c r="I563" s="136">
        <v>2</v>
      </c>
      <c r="J563" s="139">
        <f>'เลย '!F111</f>
        <v>176802.07</v>
      </c>
      <c r="K563" s="140">
        <f>SUM('เลย '!AM111)</f>
        <v>170333.57</v>
      </c>
      <c r="L563" s="141">
        <f>'เลย '!AN111</f>
        <v>15418.42</v>
      </c>
      <c r="M563" s="141">
        <f>'เลย '!AO111</f>
        <v>52034.25</v>
      </c>
      <c r="N563" s="137"/>
      <c r="O563" s="137"/>
      <c r="P563" s="137"/>
      <c r="Q563" s="129">
        <f t="shared" si="59"/>
        <v>-36615.83</v>
      </c>
      <c r="R563" s="130">
        <f t="shared" si="60"/>
        <v>8.8206064073226553</v>
      </c>
    </row>
    <row r="564" spans="1:18" s="148" customFormat="1" x14ac:dyDescent="0.35">
      <c r="A564" s="142">
        <v>11</v>
      </c>
      <c r="B564" s="143" t="s">
        <v>60</v>
      </c>
      <c r="C564" s="143"/>
      <c r="D564" s="143"/>
      <c r="E564" s="143" t="s">
        <v>77</v>
      </c>
      <c r="F564" s="143"/>
      <c r="G564" s="143" t="s">
        <v>408</v>
      </c>
      <c r="H564" s="149">
        <f>SUM(H558:H563)</f>
        <v>15414</v>
      </c>
      <c r="I564" s="142"/>
      <c r="J564" s="145">
        <f>SUM(J558:J563)</f>
        <v>1459736.3</v>
      </c>
      <c r="K564" s="145">
        <f t="shared" ref="K564:M564" si="65">SUM(K558:K563)</f>
        <v>1455594.68</v>
      </c>
      <c r="L564" s="145">
        <f t="shared" si="65"/>
        <v>762715.94000000006</v>
      </c>
      <c r="M564" s="145">
        <f t="shared" si="65"/>
        <v>1058281.79</v>
      </c>
      <c r="N564" s="143">
        <v>5</v>
      </c>
      <c r="O564" s="143">
        <v>5</v>
      </c>
      <c r="P564" s="143">
        <f>N564-O564</f>
        <v>0</v>
      </c>
      <c r="Q564" s="146">
        <f t="shared" si="59"/>
        <v>-295565.84999999998</v>
      </c>
      <c r="R564" s="147">
        <f>L564/H564</f>
        <v>49.482025431425981</v>
      </c>
    </row>
    <row r="565" spans="1:18" x14ac:dyDescent="0.35">
      <c r="A565" s="136">
        <v>1</v>
      </c>
      <c r="B565" s="137" t="s">
        <v>60</v>
      </c>
      <c r="C565" s="137" t="s">
        <v>409</v>
      </c>
      <c r="D565" s="137" t="s">
        <v>137</v>
      </c>
      <c r="E565" s="137" t="s">
        <v>410</v>
      </c>
      <c r="F565" s="137" t="s">
        <v>210</v>
      </c>
      <c r="G565" s="137" t="s">
        <v>411</v>
      </c>
      <c r="H565" s="138"/>
      <c r="I565" s="136"/>
      <c r="J565" s="139"/>
      <c r="K565" s="140"/>
      <c r="L565" s="141"/>
      <c r="M565" s="141"/>
      <c r="N565" s="137"/>
      <c r="O565" s="137"/>
      <c r="P565" s="137"/>
    </row>
    <row r="566" spans="1:18" x14ac:dyDescent="0.35">
      <c r="A566" s="136">
        <v>2</v>
      </c>
      <c r="B566" s="137" t="s">
        <v>60</v>
      </c>
      <c r="C566" s="137" t="s">
        <v>409</v>
      </c>
      <c r="D566" s="137" t="s">
        <v>137</v>
      </c>
      <c r="E566" s="137" t="s">
        <v>410</v>
      </c>
      <c r="F566" s="137" t="s">
        <v>180</v>
      </c>
      <c r="G566" s="137" t="s">
        <v>796</v>
      </c>
      <c r="H566" s="138">
        <v>5082</v>
      </c>
      <c r="I566" s="136">
        <v>4</v>
      </c>
      <c r="J566" s="139">
        <f>'เลย '!F112</f>
        <v>830982.48</v>
      </c>
      <c r="K566" s="140">
        <f>SUM('เลย '!AM112)</f>
        <v>866916.85</v>
      </c>
      <c r="L566" s="141">
        <f>'เลย '!AN112</f>
        <v>271125.13</v>
      </c>
      <c r="M566" s="141">
        <f>'เลย '!AO112</f>
        <v>504281.69</v>
      </c>
      <c r="N566" s="137"/>
      <c r="O566" s="137"/>
      <c r="P566" s="137"/>
      <c r="Q566" s="129">
        <f t="shared" si="59"/>
        <v>-233156.56</v>
      </c>
      <c r="R566" s="130">
        <f t="shared" si="60"/>
        <v>53.350084612357342</v>
      </c>
    </row>
    <row r="567" spans="1:18" x14ac:dyDescent="0.35">
      <c r="A567" s="136">
        <v>3</v>
      </c>
      <c r="B567" s="137" t="s">
        <v>60</v>
      </c>
      <c r="C567" s="137" t="s">
        <v>409</v>
      </c>
      <c r="D567" s="137" t="s">
        <v>137</v>
      </c>
      <c r="E567" s="137" t="s">
        <v>410</v>
      </c>
      <c r="F567" s="137" t="s">
        <v>180</v>
      </c>
      <c r="G567" s="137" t="s">
        <v>797</v>
      </c>
      <c r="H567" s="138">
        <v>5235</v>
      </c>
      <c r="I567" s="136">
        <v>4</v>
      </c>
      <c r="J567" s="139">
        <f>'เลย '!F113</f>
        <v>529243.26</v>
      </c>
      <c r="K567" s="140">
        <f>SUM('เลย '!AM113)</f>
        <v>555052.55000000005</v>
      </c>
      <c r="L567" s="141">
        <f>'เลย '!AN113</f>
        <v>344521.95</v>
      </c>
      <c r="M567" s="141">
        <f>'เลย '!AO113</f>
        <v>308001.49</v>
      </c>
      <c r="N567" s="137"/>
      <c r="O567" s="137"/>
      <c r="P567" s="137"/>
      <c r="Q567" s="129">
        <f t="shared" si="59"/>
        <v>36520.460000000021</v>
      </c>
      <c r="R567" s="130">
        <f t="shared" si="60"/>
        <v>65.811260744985674</v>
      </c>
    </row>
    <row r="568" spans="1:18" x14ac:dyDescent="0.35">
      <c r="A568" s="136">
        <v>4</v>
      </c>
      <c r="B568" s="137" t="s">
        <v>60</v>
      </c>
      <c r="C568" s="137" t="s">
        <v>409</v>
      </c>
      <c r="D568" s="137" t="s">
        <v>137</v>
      </c>
      <c r="E568" s="137" t="s">
        <v>410</v>
      </c>
      <c r="F568" s="137" t="s">
        <v>180</v>
      </c>
      <c r="G568" s="137" t="s">
        <v>798</v>
      </c>
      <c r="H568" s="138">
        <v>2707</v>
      </c>
      <c r="I568" s="136">
        <v>2</v>
      </c>
      <c r="J568" s="139">
        <f>'เลย '!F114</f>
        <v>391335.05</v>
      </c>
      <c r="K568" s="140">
        <f>SUM('เลย '!AM114)</f>
        <v>426658.75</v>
      </c>
      <c r="L568" s="141">
        <f>'เลย '!AN114</f>
        <v>80170</v>
      </c>
      <c r="M568" s="141">
        <f>'เลย '!AO114</f>
        <v>139828.57</v>
      </c>
      <c r="N568" s="137"/>
      <c r="O568" s="137"/>
      <c r="P568" s="137"/>
      <c r="Q568" s="129">
        <f t="shared" si="59"/>
        <v>-59658.570000000007</v>
      </c>
      <c r="R568" s="130">
        <f t="shared" si="60"/>
        <v>29.615810860731436</v>
      </c>
    </row>
    <row r="569" spans="1:18" x14ac:dyDescent="0.35">
      <c r="A569" s="136">
        <v>5</v>
      </c>
      <c r="B569" s="137" t="s">
        <v>60</v>
      </c>
      <c r="C569" s="137" t="s">
        <v>409</v>
      </c>
      <c r="D569" s="137" t="s">
        <v>137</v>
      </c>
      <c r="E569" s="137" t="s">
        <v>410</v>
      </c>
      <c r="F569" s="137" t="s">
        <v>180</v>
      </c>
      <c r="G569" s="137" t="s">
        <v>799</v>
      </c>
      <c r="H569" s="138">
        <v>4511</v>
      </c>
      <c r="I569" s="136">
        <v>4</v>
      </c>
      <c r="J569" s="139">
        <f>'เลย '!F115</f>
        <v>473775.82</v>
      </c>
      <c r="K569" s="140">
        <f>SUM('เลย '!AM115)</f>
        <v>518740.29000000004</v>
      </c>
      <c r="L569" s="141">
        <f>'เลย '!AN115</f>
        <v>176106.78</v>
      </c>
      <c r="M569" s="141">
        <f>'เลย '!AO115</f>
        <v>428352.93</v>
      </c>
      <c r="N569" s="137"/>
      <c r="O569" s="137"/>
      <c r="P569" s="137"/>
      <c r="Q569" s="129">
        <f t="shared" si="59"/>
        <v>-252246.15</v>
      </c>
      <c r="R569" s="130">
        <f t="shared" si="60"/>
        <v>39.039410330303703</v>
      </c>
    </row>
    <row r="570" spans="1:18" x14ac:dyDescent="0.35">
      <c r="A570" s="136">
        <v>6</v>
      </c>
      <c r="B570" s="137" t="s">
        <v>60</v>
      </c>
      <c r="C570" s="137" t="s">
        <v>409</v>
      </c>
      <c r="D570" s="137" t="s">
        <v>137</v>
      </c>
      <c r="E570" s="137" t="s">
        <v>410</v>
      </c>
      <c r="F570" s="137" t="s">
        <v>180</v>
      </c>
      <c r="G570" s="137" t="s">
        <v>800</v>
      </c>
      <c r="H570" s="138">
        <v>1392</v>
      </c>
      <c r="I570" s="136">
        <v>1</v>
      </c>
      <c r="J570" s="139">
        <f>'เลย '!F116</f>
        <v>84381.07</v>
      </c>
      <c r="K570" s="140">
        <f>SUM('เลย '!AM116)</f>
        <v>131027.61000000002</v>
      </c>
      <c r="L570" s="141">
        <f>'เลย '!AN116</f>
        <v>93614.56</v>
      </c>
      <c r="M570" s="141">
        <f>'เลย '!AO116</f>
        <v>164478.26</v>
      </c>
      <c r="N570" s="137"/>
      <c r="O570" s="137"/>
      <c r="P570" s="137"/>
      <c r="Q570" s="129">
        <f t="shared" si="59"/>
        <v>-70863.700000000012</v>
      </c>
      <c r="R570" s="130">
        <f t="shared" si="60"/>
        <v>67.251839080459774</v>
      </c>
    </row>
    <row r="571" spans="1:18" x14ac:dyDescent="0.35">
      <c r="A571" s="136">
        <v>7</v>
      </c>
      <c r="B571" s="137" t="s">
        <v>60</v>
      </c>
      <c r="C571" s="137" t="s">
        <v>409</v>
      </c>
      <c r="D571" s="137" t="s">
        <v>137</v>
      </c>
      <c r="E571" s="137" t="s">
        <v>410</v>
      </c>
      <c r="F571" s="137" t="s">
        <v>180</v>
      </c>
      <c r="G571" s="137" t="s">
        <v>801</v>
      </c>
      <c r="H571" s="138">
        <v>4729</v>
      </c>
      <c r="I571" s="136">
        <v>4</v>
      </c>
      <c r="J571" s="139">
        <f>'เลย '!F117</f>
        <v>487000.79</v>
      </c>
      <c r="K571" s="140">
        <f>SUM('เลย '!AM117)</f>
        <v>534170.38</v>
      </c>
      <c r="L571" s="141">
        <f>'เลย '!AN117</f>
        <v>193351.62</v>
      </c>
      <c r="M571" s="141">
        <f>'เลย '!AO117</f>
        <v>457580.4</v>
      </c>
      <c r="N571" s="137"/>
      <c r="O571" s="137"/>
      <c r="P571" s="137"/>
      <c r="Q571" s="129">
        <f t="shared" si="59"/>
        <v>-264228.78000000003</v>
      </c>
      <c r="R571" s="130">
        <f t="shared" si="60"/>
        <v>40.886364982025796</v>
      </c>
    </row>
    <row r="572" spans="1:18" s="148" customFormat="1" x14ac:dyDescent="0.35">
      <c r="A572" s="142">
        <v>12</v>
      </c>
      <c r="B572" s="143" t="s">
        <v>60</v>
      </c>
      <c r="C572" s="143"/>
      <c r="D572" s="143"/>
      <c r="E572" s="143" t="s">
        <v>77</v>
      </c>
      <c r="F572" s="143"/>
      <c r="G572" s="143" t="s">
        <v>412</v>
      </c>
      <c r="H572" s="149">
        <f>SUM(H565:H571)</f>
        <v>23656</v>
      </c>
      <c r="I572" s="142"/>
      <c r="J572" s="145">
        <f>SUM(J565:J571)</f>
        <v>2796718.4699999997</v>
      </c>
      <c r="K572" s="145">
        <f t="shared" ref="K572:M572" si="66">SUM(K565:K571)</f>
        <v>3032566.4299999997</v>
      </c>
      <c r="L572" s="145">
        <f t="shared" si="66"/>
        <v>1158890.04</v>
      </c>
      <c r="M572" s="145">
        <f t="shared" si="66"/>
        <v>2002523.3399999999</v>
      </c>
      <c r="N572" s="143">
        <v>6</v>
      </c>
      <c r="O572" s="143">
        <v>6</v>
      </c>
      <c r="P572" s="143">
        <f>N572-O572</f>
        <v>0</v>
      </c>
      <c r="Q572" s="146">
        <f t="shared" si="59"/>
        <v>-843633.29999999981</v>
      </c>
      <c r="R572" s="147">
        <f>L572/H572</f>
        <v>48.989264457220159</v>
      </c>
    </row>
    <row r="573" spans="1:18" x14ac:dyDescent="0.35">
      <c r="A573" s="136">
        <v>1</v>
      </c>
      <c r="B573" s="137" t="s">
        <v>60</v>
      </c>
      <c r="C573" s="137" t="s">
        <v>413</v>
      </c>
      <c r="D573" s="137" t="s">
        <v>144</v>
      </c>
      <c r="E573" s="137" t="s">
        <v>414</v>
      </c>
      <c r="F573" s="137" t="s">
        <v>210</v>
      </c>
      <c r="G573" s="137" t="s">
        <v>415</v>
      </c>
      <c r="H573" s="138"/>
      <c r="I573" s="136"/>
      <c r="J573" s="139"/>
      <c r="K573" s="140"/>
      <c r="L573" s="141"/>
      <c r="M573" s="141"/>
      <c r="N573" s="137"/>
      <c r="O573" s="137"/>
      <c r="P573" s="137"/>
    </row>
    <row r="574" spans="1:18" x14ac:dyDescent="0.35">
      <c r="A574" s="136">
        <v>2</v>
      </c>
      <c r="B574" s="137" t="s">
        <v>60</v>
      </c>
      <c r="C574" s="137" t="s">
        <v>413</v>
      </c>
      <c r="D574" s="137" t="s">
        <v>144</v>
      </c>
      <c r="E574" s="137" t="s">
        <v>414</v>
      </c>
      <c r="F574" s="137" t="s">
        <v>180</v>
      </c>
      <c r="G574" s="137" t="s">
        <v>802</v>
      </c>
      <c r="H574" s="138">
        <v>3571</v>
      </c>
      <c r="I574" s="136">
        <v>3</v>
      </c>
      <c r="J574" s="139">
        <f>'เลย '!F118</f>
        <v>485583.35</v>
      </c>
      <c r="K574" s="140">
        <f>SUM('เลย '!AM118)</f>
        <v>461381.93999999994</v>
      </c>
      <c r="L574" s="141">
        <f>'เลย '!AN118</f>
        <v>107966.49</v>
      </c>
      <c r="M574" s="141">
        <f>'เลย '!AO118</f>
        <v>154873.44999999998</v>
      </c>
      <c r="N574" s="137"/>
      <c r="O574" s="137"/>
      <c r="P574" s="137"/>
      <c r="Q574" s="129">
        <f t="shared" si="59"/>
        <v>-46906.959999999977</v>
      </c>
      <c r="R574" s="130">
        <f t="shared" si="60"/>
        <v>30.234245309437135</v>
      </c>
    </row>
    <row r="575" spans="1:18" x14ac:dyDescent="0.35">
      <c r="A575" s="136">
        <v>3</v>
      </c>
      <c r="B575" s="137" t="s">
        <v>60</v>
      </c>
      <c r="C575" s="137" t="s">
        <v>413</v>
      </c>
      <c r="D575" s="137" t="s">
        <v>144</v>
      </c>
      <c r="E575" s="137" t="s">
        <v>414</v>
      </c>
      <c r="F575" s="137" t="s">
        <v>180</v>
      </c>
      <c r="G575" s="137" t="s">
        <v>803</v>
      </c>
      <c r="H575" s="138">
        <v>3383</v>
      </c>
      <c r="I575" s="136">
        <v>3</v>
      </c>
      <c r="J575" s="139">
        <f>'เลย '!F119</f>
        <v>669539.89</v>
      </c>
      <c r="K575" s="140">
        <f>SUM('เลย '!AM119)</f>
        <v>446637.5</v>
      </c>
      <c r="L575" s="141">
        <f>'เลย '!AN119</f>
        <v>92442.559999999998</v>
      </c>
      <c r="M575" s="141">
        <f>'เลย '!AO119</f>
        <v>139779.07999999999</v>
      </c>
      <c r="N575" s="137"/>
      <c r="O575" s="137"/>
      <c r="P575" s="137"/>
      <c r="Q575" s="129">
        <f t="shared" si="59"/>
        <v>-47336.51999999999</v>
      </c>
      <c r="R575" s="130">
        <f t="shared" si="60"/>
        <v>27.325616316878509</v>
      </c>
    </row>
    <row r="576" spans="1:18" x14ac:dyDescent="0.35">
      <c r="A576" s="136">
        <v>4</v>
      </c>
      <c r="B576" s="137" t="s">
        <v>60</v>
      </c>
      <c r="C576" s="137" t="s">
        <v>413</v>
      </c>
      <c r="D576" s="137" t="s">
        <v>144</v>
      </c>
      <c r="E576" s="137" t="s">
        <v>414</v>
      </c>
      <c r="F576" s="137" t="s">
        <v>180</v>
      </c>
      <c r="G576" s="137" t="s">
        <v>804</v>
      </c>
      <c r="H576" s="138">
        <v>3666</v>
      </c>
      <c r="I576" s="136">
        <v>3</v>
      </c>
      <c r="J576" s="139">
        <f>'เลย '!F120</f>
        <v>673829.59</v>
      </c>
      <c r="K576" s="140">
        <f>SUM('เลย '!AM120)</f>
        <v>607248.77</v>
      </c>
      <c r="L576" s="141">
        <f>'เลย '!AN120</f>
        <v>149720.70000000001</v>
      </c>
      <c r="M576" s="141">
        <f>'เลย '!AO120</f>
        <v>230228.18</v>
      </c>
      <c r="N576" s="137"/>
      <c r="O576" s="137"/>
      <c r="P576" s="137"/>
      <c r="Q576" s="129">
        <f t="shared" si="59"/>
        <v>-80507.479999999981</v>
      </c>
      <c r="R576" s="130">
        <f t="shared" si="60"/>
        <v>40.84034369885434</v>
      </c>
    </row>
    <row r="577" spans="1:18" x14ac:dyDescent="0.35">
      <c r="A577" s="136">
        <v>5</v>
      </c>
      <c r="B577" s="137" t="s">
        <v>60</v>
      </c>
      <c r="C577" s="137" t="s">
        <v>413</v>
      </c>
      <c r="D577" s="137" t="s">
        <v>144</v>
      </c>
      <c r="E577" s="137" t="s">
        <v>414</v>
      </c>
      <c r="F577" s="137" t="s">
        <v>180</v>
      </c>
      <c r="G577" s="137" t="s">
        <v>805</v>
      </c>
      <c r="H577" s="138">
        <v>4139</v>
      </c>
      <c r="I577" s="136">
        <v>3</v>
      </c>
      <c r="J577" s="139">
        <f>'เลย '!F121</f>
        <v>217612.56</v>
      </c>
      <c r="K577" s="140">
        <f>SUM('เลย '!AM121)</f>
        <v>340485.02</v>
      </c>
      <c r="L577" s="141">
        <f>'เลย '!AN121</f>
        <v>109591.97</v>
      </c>
      <c r="M577" s="141">
        <f>'เลย '!AO121</f>
        <v>159578.44</v>
      </c>
      <c r="N577" s="137"/>
      <c r="O577" s="137"/>
      <c r="P577" s="137"/>
      <c r="Q577" s="129">
        <f t="shared" si="59"/>
        <v>-49986.47</v>
      </c>
      <c r="R577" s="130">
        <f t="shared" si="60"/>
        <v>26.477885962792946</v>
      </c>
    </row>
    <row r="578" spans="1:18" x14ac:dyDescent="0.35">
      <c r="A578" s="136">
        <v>6</v>
      </c>
      <c r="B578" s="137" t="s">
        <v>60</v>
      </c>
      <c r="C578" s="137" t="s">
        <v>413</v>
      </c>
      <c r="D578" s="137" t="s">
        <v>144</v>
      </c>
      <c r="E578" s="137" t="s">
        <v>414</v>
      </c>
      <c r="F578" s="137" t="s">
        <v>180</v>
      </c>
      <c r="G578" s="137" t="s">
        <v>806</v>
      </c>
      <c r="H578" s="138">
        <v>1457</v>
      </c>
      <c r="I578" s="136">
        <v>1</v>
      </c>
      <c r="J578" s="139">
        <f>'เลย '!F122</f>
        <v>179550.44</v>
      </c>
      <c r="K578" s="140">
        <f>SUM('เลย '!AM122)</f>
        <v>205360.27999999997</v>
      </c>
      <c r="L578" s="141">
        <f>'เลย '!AN122</f>
        <v>82743.72</v>
      </c>
      <c r="M578" s="141">
        <f>'เลย '!AO122</f>
        <v>138572.25</v>
      </c>
      <c r="N578" s="137"/>
      <c r="O578" s="137"/>
      <c r="P578" s="137"/>
      <c r="Q578" s="129">
        <f t="shared" si="59"/>
        <v>-55828.53</v>
      </c>
      <c r="R578" s="130">
        <f t="shared" si="60"/>
        <v>56.790473575840771</v>
      </c>
    </row>
    <row r="579" spans="1:18" x14ac:dyDescent="0.35">
      <c r="A579" s="136">
        <v>7</v>
      </c>
      <c r="B579" s="137" t="s">
        <v>60</v>
      </c>
      <c r="C579" s="137" t="s">
        <v>413</v>
      </c>
      <c r="D579" s="137" t="s">
        <v>144</v>
      </c>
      <c r="E579" s="137" t="s">
        <v>414</v>
      </c>
      <c r="F579" s="137" t="s">
        <v>180</v>
      </c>
      <c r="G579" s="137" t="s">
        <v>807</v>
      </c>
      <c r="H579" s="138">
        <v>2356</v>
      </c>
      <c r="I579" s="136">
        <v>2</v>
      </c>
      <c r="J579" s="139">
        <f>'เลย '!F123</f>
        <v>350446.22</v>
      </c>
      <c r="K579" s="140">
        <f>SUM('เลย '!AM123)</f>
        <v>402700.72</v>
      </c>
      <c r="L579" s="141">
        <f>'เลย '!AN123</f>
        <v>86258.47</v>
      </c>
      <c r="M579" s="141">
        <f>'เลย '!AO123</f>
        <v>144471.72999999998</v>
      </c>
      <c r="N579" s="137"/>
      <c r="O579" s="137"/>
      <c r="P579" s="137"/>
      <c r="Q579" s="129">
        <f t="shared" si="59"/>
        <v>-58213.25999999998</v>
      </c>
      <c r="R579" s="130">
        <f t="shared" si="60"/>
        <v>36.612253820033956</v>
      </c>
    </row>
    <row r="580" spans="1:18" x14ac:dyDescent="0.35">
      <c r="A580" s="136">
        <v>8</v>
      </c>
      <c r="B580" s="137" t="s">
        <v>60</v>
      </c>
      <c r="C580" s="137" t="s">
        <v>413</v>
      </c>
      <c r="D580" s="137" t="s">
        <v>144</v>
      </c>
      <c r="E580" s="137" t="s">
        <v>414</v>
      </c>
      <c r="F580" s="137" t="s">
        <v>180</v>
      </c>
      <c r="G580" s="137" t="s">
        <v>808</v>
      </c>
      <c r="H580" s="138">
        <v>3094</v>
      </c>
      <c r="I580" s="136">
        <v>3</v>
      </c>
      <c r="J580" s="139">
        <f>'เลย '!F124</f>
        <v>386164.15</v>
      </c>
      <c r="K580" s="140">
        <f>SUM('เลย '!AM124)</f>
        <v>378176.74</v>
      </c>
      <c r="L580" s="141">
        <f>'เลย '!AN124</f>
        <v>194934.1</v>
      </c>
      <c r="M580" s="141">
        <f>'เลย '!AO124</f>
        <v>193581.47999999998</v>
      </c>
      <c r="N580" s="137"/>
      <c r="O580" s="137"/>
      <c r="P580" s="137"/>
      <c r="Q580" s="129">
        <f t="shared" si="59"/>
        <v>1352.6200000000244</v>
      </c>
      <c r="R580" s="130">
        <f t="shared" si="60"/>
        <v>63.003910795087265</v>
      </c>
    </row>
    <row r="581" spans="1:18" x14ac:dyDescent="0.35">
      <c r="A581" s="136">
        <v>9</v>
      </c>
      <c r="B581" s="137" t="s">
        <v>60</v>
      </c>
      <c r="C581" s="137" t="s">
        <v>413</v>
      </c>
      <c r="D581" s="137" t="s">
        <v>144</v>
      </c>
      <c r="E581" s="137" t="s">
        <v>414</v>
      </c>
      <c r="F581" s="137" t="s">
        <v>180</v>
      </c>
      <c r="G581" s="137" t="s">
        <v>809</v>
      </c>
      <c r="H581" s="138">
        <v>2499</v>
      </c>
      <c r="I581" s="136">
        <v>2</v>
      </c>
      <c r="J581" s="139">
        <f>'เลย '!F125</f>
        <v>62219</v>
      </c>
      <c r="K581" s="140">
        <f>SUM('เลย '!AM125)</f>
        <v>6566.1700000000128</v>
      </c>
      <c r="L581" s="141">
        <f>'เลย '!AN125</f>
        <v>124532.57</v>
      </c>
      <c r="M581" s="141">
        <f>'เลย '!AO125</f>
        <v>187727.52999999997</v>
      </c>
      <c r="N581" s="137"/>
      <c r="O581" s="137"/>
      <c r="P581" s="137"/>
      <c r="Q581" s="129">
        <f t="shared" si="59"/>
        <v>-63194.959999999963</v>
      </c>
      <c r="R581" s="130">
        <f t="shared" si="60"/>
        <v>49.832961184473795</v>
      </c>
    </row>
    <row r="582" spans="1:18" s="148" customFormat="1" x14ac:dyDescent="0.35">
      <c r="A582" s="142">
        <v>13</v>
      </c>
      <c r="B582" s="143" t="s">
        <v>60</v>
      </c>
      <c r="C582" s="143"/>
      <c r="D582" s="143"/>
      <c r="E582" s="143" t="s">
        <v>77</v>
      </c>
      <c r="F582" s="143"/>
      <c r="G582" s="143" t="s">
        <v>416</v>
      </c>
      <c r="H582" s="149">
        <f>SUM(H573:H581)</f>
        <v>24165</v>
      </c>
      <c r="I582" s="142"/>
      <c r="J582" s="145">
        <f>SUM(J573:J581)</f>
        <v>3024945.1999999997</v>
      </c>
      <c r="K582" s="145">
        <f t="shared" ref="K582:M582" si="67">SUM(K573:K581)</f>
        <v>2848557.1399999997</v>
      </c>
      <c r="L582" s="145">
        <f t="shared" si="67"/>
        <v>948190.57999999984</v>
      </c>
      <c r="M582" s="145">
        <f t="shared" si="67"/>
        <v>1348812.14</v>
      </c>
      <c r="N582" s="143">
        <v>8</v>
      </c>
      <c r="O582" s="143">
        <v>8</v>
      </c>
      <c r="P582" s="143">
        <f>N582-O582</f>
        <v>0</v>
      </c>
      <c r="Q582" s="146">
        <f t="shared" si="59"/>
        <v>-400621.56000000006</v>
      </c>
      <c r="R582" s="147">
        <f>L582/H582</f>
        <v>39.238178357128071</v>
      </c>
    </row>
    <row r="583" spans="1:18" x14ac:dyDescent="0.35">
      <c r="A583" s="136">
        <v>1</v>
      </c>
      <c r="B583" s="137" t="s">
        <v>60</v>
      </c>
      <c r="C583" s="137" t="s">
        <v>417</v>
      </c>
      <c r="D583" s="137" t="s">
        <v>147</v>
      </c>
      <c r="E583" s="137" t="s">
        <v>418</v>
      </c>
      <c r="F583" s="137" t="s">
        <v>210</v>
      </c>
      <c r="G583" s="137" t="s">
        <v>419</v>
      </c>
      <c r="H583" s="138"/>
      <c r="I583" s="136"/>
      <c r="J583" s="139"/>
      <c r="K583" s="140"/>
      <c r="L583" s="141"/>
      <c r="M583" s="141"/>
      <c r="N583" s="137"/>
      <c r="O583" s="137"/>
      <c r="P583" s="137"/>
    </row>
    <row r="584" spans="1:18" x14ac:dyDescent="0.35">
      <c r="A584" s="136">
        <v>2</v>
      </c>
      <c r="B584" s="137" t="s">
        <v>60</v>
      </c>
      <c r="C584" s="137" t="s">
        <v>417</v>
      </c>
      <c r="D584" s="137" t="s">
        <v>147</v>
      </c>
      <c r="E584" s="137" t="s">
        <v>418</v>
      </c>
      <c r="F584" s="137" t="s">
        <v>180</v>
      </c>
      <c r="G584" s="137" t="s">
        <v>810</v>
      </c>
      <c r="H584" s="138">
        <v>5132</v>
      </c>
      <c r="I584" s="136">
        <v>4</v>
      </c>
      <c r="J584" s="139">
        <f>'เลย '!F126</f>
        <v>339204.1</v>
      </c>
      <c r="K584" s="140">
        <f>SUM('เลย '!AM126)</f>
        <v>300773.05</v>
      </c>
      <c r="L584" s="141">
        <f>'เลย '!AN126</f>
        <v>307180.94</v>
      </c>
      <c r="M584" s="141">
        <f>'เลย '!AO126</f>
        <v>283442.75</v>
      </c>
      <c r="N584" s="137"/>
      <c r="O584" s="137"/>
      <c r="P584" s="137"/>
      <c r="Q584" s="129">
        <f t="shared" ref="Q584:Q646" si="68">L584-M584</f>
        <v>23738.190000000002</v>
      </c>
      <c r="R584" s="130">
        <f t="shared" ref="R584:R646" si="69">L584/H584</f>
        <v>59.855989867498053</v>
      </c>
    </row>
    <row r="585" spans="1:18" x14ac:dyDescent="0.35">
      <c r="A585" s="136">
        <v>3</v>
      </c>
      <c r="B585" s="137" t="s">
        <v>60</v>
      </c>
      <c r="C585" s="137" t="s">
        <v>417</v>
      </c>
      <c r="D585" s="137" t="s">
        <v>147</v>
      </c>
      <c r="E585" s="137" t="s">
        <v>418</v>
      </c>
      <c r="F585" s="137" t="s">
        <v>180</v>
      </c>
      <c r="G585" s="137" t="s">
        <v>811</v>
      </c>
      <c r="H585" s="138">
        <v>2779</v>
      </c>
      <c r="I585" s="136">
        <v>2</v>
      </c>
      <c r="J585" s="139">
        <f>'เลย '!F127</f>
        <v>381785.14</v>
      </c>
      <c r="K585" s="140">
        <f>SUM('เลย '!AM127)</f>
        <v>343035.19</v>
      </c>
      <c r="L585" s="141">
        <f>'เลย '!AN127</f>
        <v>255836.78</v>
      </c>
      <c r="M585" s="141">
        <f>'เลย '!AO127</f>
        <v>235286.23</v>
      </c>
      <c r="N585" s="137"/>
      <c r="O585" s="137"/>
      <c r="P585" s="137"/>
      <c r="Q585" s="129">
        <f t="shared" si="68"/>
        <v>20550.549999999988</v>
      </c>
      <c r="R585" s="130">
        <f t="shared" si="69"/>
        <v>92.060734077006117</v>
      </c>
    </row>
    <row r="586" spans="1:18" x14ac:dyDescent="0.35">
      <c r="A586" s="136">
        <v>4</v>
      </c>
      <c r="B586" s="137" t="s">
        <v>60</v>
      </c>
      <c r="C586" s="137" t="s">
        <v>417</v>
      </c>
      <c r="D586" s="137" t="s">
        <v>147</v>
      </c>
      <c r="E586" s="137" t="s">
        <v>418</v>
      </c>
      <c r="F586" s="137" t="s">
        <v>180</v>
      </c>
      <c r="G586" s="137" t="s">
        <v>812</v>
      </c>
      <c r="H586" s="138">
        <v>5936</v>
      </c>
      <c r="I586" s="136">
        <v>4</v>
      </c>
      <c r="J586" s="139">
        <f>'เลย '!F128</f>
        <v>391912.96000000002</v>
      </c>
      <c r="K586" s="140">
        <f>SUM('เลย '!AM128)</f>
        <v>275322.85000000009</v>
      </c>
      <c r="L586" s="141">
        <f>'เลย '!AN128</f>
        <v>257644.81</v>
      </c>
      <c r="M586" s="141">
        <f>'เลย '!AO128</f>
        <v>345138.5</v>
      </c>
      <c r="N586" s="137"/>
      <c r="O586" s="137"/>
      <c r="P586" s="137"/>
      <c r="Q586" s="129">
        <f t="shared" si="68"/>
        <v>-87493.69</v>
      </c>
      <c r="R586" s="130">
        <f t="shared" si="69"/>
        <v>43.403775269541775</v>
      </c>
    </row>
    <row r="587" spans="1:18" x14ac:dyDescent="0.35">
      <c r="A587" s="136">
        <v>5</v>
      </c>
      <c r="B587" s="137" t="s">
        <v>60</v>
      </c>
      <c r="C587" s="137" t="s">
        <v>417</v>
      </c>
      <c r="D587" s="137" t="s">
        <v>147</v>
      </c>
      <c r="E587" s="137" t="s">
        <v>418</v>
      </c>
      <c r="F587" s="137" t="s">
        <v>180</v>
      </c>
      <c r="G587" s="137" t="s">
        <v>813</v>
      </c>
      <c r="H587" s="138">
        <v>2905</v>
      </c>
      <c r="I587" s="136">
        <v>2</v>
      </c>
      <c r="J587" s="139">
        <f>'เลย '!F129</f>
        <v>378471.08</v>
      </c>
      <c r="K587" s="140">
        <f>SUM('เลย '!AM129)</f>
        <v>340924.08</v>
      </c>
      <c r="L587" s="141">
        <f>'เลย '!AN129</f>
        <v>87460.800000000003</v>
      </c>
      <c r="M587" s="141">
        <f>'เลย '!AO129</f>
        <v>144021.97</v>
      </c>
      <c r="N587" s="137"/>
      <c r="O587" s="137"/>
      <c r="P587" s="137"/>
      <c r="Q587" s="129">
        <f t="shared" si="68"/>
        <v>-56561.17</v>
      </c>
      <c r="R587" s="130">
        <f t="shared" si="69"/>
        <v>30.106987951807231</v>
      </c>
    </row>
    <row r="588" spans="1:18" x14ac:dyDescent="0.35">
      <c r="A588" s="136">
        <v>6</v>
      </c>
      <c r="B588" s="137" t="s">
        <v>60</v>
      </c>
      <c r="C588" s="137" t="s">
        <v>417</v>
      </c>
      <c r="D588" s="137" t="s">
        <v>147</v>
      </c>
      <c r="E588" s="137" t="s">
        <v>418</v>
      </c>
      <c r="F588" s="137" t="s">
        <v>180</v>
      </c>
      <c r="G588" s="137" t="s">
        <v>814</v>
      </c>
      <c r="H588" s="138">
        <v>2680</v>
      </c>
      <c r="I588" s="136">
        <v>2</v>
      </c>
      <c r="J588" s="139">
        <f>'เลย '!F130</f>
        <v>222938.65</v>
      </c>
      <c r="K588" s="140">
        <f>SUM('เลย '!AM130)</f>
        <v>79998.34</v>
      </c>
      <c r="L588" s="141">
        <f>'เลย '!AN130</f>
        <v>112960.86000000002</v>
      </c>
      <c r="M588" s="141">
        <f>'เลย '!AO130</f>
        <v>146976.01</v>
      </c>
      <c r="N588" s="137"/>
      <c r="O588" s="137"/>
      <c r="P588" s="137"/>
      <c r="Q588" s="129">
        <f t="shared" si="68"/>
        <v>-34015.149999999994</v>
      </c>
      <c r="R588" s="130">
        <f t="shared" si="69"/>
        <v>42.149574626865679</v>
      </c>
    </row>
    <row r="589" spans="1:18" s="148" customFormat="1" x14ac:dyDescent="0.35">
      <c r="A589" s="142">
        <v>14</v>
      </c>
      <c r="B589" s="143" t="s">
        <v>60</v>
      </c>
      <c r="C589" s="143"/>
      <c r="D589" s="143"/>
      <c r="E589" s="143" t="s">
        <v>77</v>
      </c>
      <c r="F589" s="143"/>
      <c r="G589" s="143" t="s">
        <v>420</v>
      </c>
      <c r="H589" s="149">
        <f>SUM(H583:H588)</f>
        <v>19432</v>
      </c>
      <c r="I589" s="142"/>
      <c r="J589" s="145">
        <f>SUM(J583:J588)</f>
        <v>1714311.93</v>
      </c>
      <c r="K589" s="145">
        <f t="shared" ref="K589:M589" si="70">SUM(K583:K588)</f>
        <v>1340053.5100000002</v>
      </c>
      <c r="L589" s="145">
        <f t="shared" si="70"/>
        <v>1021084.1900000001</v>
      </c>
      <c r="M589" s="145">
        <f t="shared" si="70"/>
        <v>1154865.46</v>
      </c>
      <c r="N589" s="143">
        <v>5</v>
      </c>
      <c r="O589" s="143">
        <v>5</v>
      </c>
      <c r="P589" s="143">
        <f>N589-O589</f>
        <v>0</v>
      </c>
      <c r="Q589" s="146">
        <f t="shared" si="68"/>
        <v>-133781.2699999999</v>
      </c>
      <c r="R589" s="147">
        <f t="shared" si="69"/>
        <v>52.546530979827089</v>
      </c>
    </row>
    <row r="590" spans="1:18" s="148" customFormat="1" ht="21.75" thickBot="1" x14ac:dyDescent="0.4">
      <c r="A590" s="157"/>
      <c r="B590" s="158" t="s">
        <v>60</v>
      </c>
      <c r="C590" s="158" t="s">
        <v>60</v>
      </c>
      <c r="D590" s="158" t="s">
        <v>60</v>
      </c>
      <c r="E590" s="158" t="s">
        <v>60</v>
      </c>
      <c r="F590" s="158"/>
      <c r="G590" s="158" t="s">
        <v>421</v>
      </c>
      <c r="H590" s="159">
        <f>H455+H462+H478+H490+H505+H512+H520+H531+H550+H557+H564+H572+H582+H589</f>
        <v>406899</v>
      </c>
      <c r="I590" s="157"/>
      <c r="J590" s="160">
        <f>J455+J462+J478+J490+J505+J512+J520+J531+J550+J557+J564+J572+J582+J589</f>
        <v>41380290.240000002</v>
      </c>
      <c r="K590" s="161">
        <f>K455+K462+K478+K490+K505+K512+K520+K531+K550+K557+K564+K572+K582+K589</f>
        <v>45913546.190000005</v>
      </c>
      <c r="L590" s="160">
        <f t="shared" ref="L590:M590" si="71">L455+L462+L478+L490+L505+L512+L520+L531+L550+L557+L564+L572+L582+L589</f>
        <v>20406241.23</v>
      </c>
      <c r="M590" s="160">
        <f t="shared" si="71"/>
        <v>31767157.090000004</v>
      </c>
      <c r="N590" s="158">
        <f>N455+N462+N478+N490+N505+N512+N520+N531+N550+N557+N564+N572+N582+N589</f>
        <v>127</v>
      </c>
      <c r="O590" s="158">
        <f>O455+O462+O478+O490+O505+O512+O520+O531+O550+O557+O564+O572+O582+O589</f>
        <v>127</v>
      </c>
      <c r="P590" s="158">
        <f>N590-O590</f>
        <v>0</v>
      </c>
      <c r="Q590" s="146">
        <f t="shared" si="68"/>
        <v>-11360915.860000003</v>
      </c>
      <c r="R590" s="147">
        <f t="shared" si="69"/>
        <v>50.150630082649506</v>
      </c>
    </row>
    <row r="591" spans="1:18" ht="22.5" thickTop="1" thickBot="1" x14ac:dyDescent="0.4">
      <c r="A591" s="162"/>
      <c r="B591" s="163"/>
      <c r="C591" s="163"/>
      <c r="D591" s="163"/>
      <c r="E591" s="329" t="s">
        <v>422</v>
      </c>
      <c r="F591" s="330"/>
      <c r="G591" s="331"/>
      <c r="H591" s="164"/>
      <c r="I591" s="162"/>
      <c r="J591" s="165">
        <f>J590/O590</f>
        <v>325829.05700787401</v>
      </c>
      <c r="K591" s="166">
        <f>K590/O590</f>
        <v>361523.98574803153</v>
      </c>
      <c r="L591" s="165">
        <f>L590/O590</f>
        <v>160679.06480314961</v>
      </c>
      <c r="M591" s="165">
        <f>M590/O590</f>
        <v>250135.09519685042</v>
      </c>
      <c r="N591" s="214"/>
      <c r="O591" s="214"/>
      <c r="P591" s="214"/>
      <c r="Q591" s="129">
        <f t="shared" si="68"/>
        <v>-89456.030393700814</v>
      </c>
    </row>
    <row r="592" spans="1:18" ht="21.75" thickTop="1" x14ac:dyDescent="0.35">
      <c r="A592" s="167">
        <v>1</v>
      </c>
      <c r="B592" s="168" t="s">
        <v>62</v>
      </c>
      <c r="C592" s="168" t="s">
        <v>423</v>
      </c>
      <c r="D592" s="168" t="s">
        <v>424</v>
      </c>
      <c r="E592" s="168" t="s">
        <v>425</v>
      </c>
      <c r="F592" s="168" t="s">
        <v>177</v>
      </c>
      <c r="G592" s="168" t="s">
        <v>426</v>
      </c>
      <c r="H592" s="169"/>
      <c r="I592" s="167"/>
      <c r="J592" s="170"/>
      <c r="K592" s="171"/>
      <c r="L592" s="172"/>
      <c r="M592" s="172"/>
      <c r="N592" s="168"/>
      <c r="O592" s="168"/>
      <c r="P592" s="168"/>
    </row>
    <row r="593" spans="1:18" x14ac:dyDescent="0.35">
      <c r="A593" s="136">
        <v>2</v>
      </c>
      <c r="B593" s="137" t="s">
        <v>62</v>
      </c>
      <c r="C593" s="137" t="s">
        <v>423</v>
      </c>
      <c r="D593" s="137" t="s">
        <v>424</v>
      </c>
      <c r="E593" s="137" t="s">
        <v>425</v>
      </c>
      <c r="F593" s="137" t="s">
        <v>180</v>
      </c>
      <c r="G593" s="137" t="s">
        <v>1027</v>
      </c>
      <c r="H593" s="138">
        <v>4017</v>
      </c>
      <c r="I593" s="136">
        <v>3</v>
      </c>
      <c r="J593" s="139">
        <f>หนองคาย!F12</f>
        <v>115027.29</v>
      </c>
      <c r="K593" s="140">
        <f>หนองคาย!AH12</f>
        <v>150352.22999999998</v>
      </c>
      <c r="L593" s="141">
        <f>หนองคาย!AI12</f>
        <v>271425</v>
      </c>
      <c r="M593" s="141">
        <f>หนองคาย!AJ12</f>
        <v>314867.38</v>
      </c>
      <c r="N593" s="137"/>
      <c r="O593" s="137"/>
      <c r="P593" s="137"/>
      <c r="Q593" s="129">
        <f t="shared" si="68"/>
        <v>-43442.380000000005</v>
      </c>
      <c r="R593" s="130">
        <f t="shared" si="69"/>
        <v>67.569081404032858</v>
      </c>
    </row>
    <row r="594" spans="1:18" x14ac:dyDescent="0.35">
      <c r="A594" s="136">
        <v>3</v>
      </c>
      <c r="B594" s="137" t="s">
        <v>62</v>
      </c>
      <c r="C594" s="137" t="s">
        <v>423</v>
      </c>
      <c r="D594" s="137" t="s">
        <v>424</v>
      </c>
      <c r="E594" s="137" t="s">
        <v>425</v>
      </c>
      <c r="F594" s="137" t="s">
        <v>180</v>
      </c>
      <c r="G594" s="137" t="s">
        <v>1028</v>
      </c>
      <c r="H594" s="138">
        <v>4254</v>
      </c>
      <c r="I594" s="136">
        <v>3</v>
      </c>
      <c r="J594" s="139">
        <f>หนองคาย!F13</f>
        <v>139337.75</v>
      </c>
      <c r="K594" s="140">
        <f>หนองคาย!AH13</f>
        <v>370898.14</v>
      </c>
      <c r="L594" s="141">
        <f>หนองคาย!AI13</f>
        <v>315928.52</v>
      </c>
      <c r="M594" s="141">
        <f>หนองคาย!AJ13</f>
        <v>271006.09999999998</v>
      </c>
      <c r="N594" s="137"/>
      <c r="O594" s="137"/>
      <c r="P594" s="137"/>
      <c r="Q594" s="129">
        <f t="shared" si="68"/>
        <v>44922.420000000042</v>
      </c>
      <c r="R594" s="130">
        <f t="shared" si="69"/>
        <v>74.266224729666206</v>
      </c>
    </row>
    <row r="595" spans="1:18" x14ac:dyDescent="0.35">
      <c r="A595" s="136">
        <v>4</v>
      </c>
      <c r="B595" s="137" t="s">
        <v>62</v>
      </c>
      <c r="C595" s="137" t="s">
        <v>423</v>
      </c>
      <c r="D595" s="137" t="s">
        <v>424</v>
      </c>
      <c r="E595" s="137" t="s">
        <v>425</v>
      </c>
      <c r="F595" s="137" t="s">
        <v>180</v>
      </c>
      <c r="G595" s="137" t="s">
        <v>1029</v>
      </c>
      <c r="H595" s="138">
        <v>2828</v>
      </c>
      <c r="I595" s="136">
        <v>2</v>
      </c>
      <c r="J595" s="139">
        <f>หนองคาย!F14</f>
        <v>22457.4</v>
      </c>
      <c r="K595" s="140">
        <f>หนองคาย!AH14</f>
        <v>344861.69999999995</v>
      </c>
      <c r="L595" s="141">
        <f>หนองคาย!AI14</f>
        <v>165765.4</v>
      </c>
      <c r="M595" s="141">
        <f>หนองคาย!AJ14</f>
        <v>170725.51</v>
      </c>
      <c r="N595" s="137"/>
      <c r="O595" s="137"/>
      <c r="P595" s="137"/>
      <c r="Q595" s="129">
        <f t="shared" si="68"/>
        <v>-4960.1100000000151</v>
      </c>
      <c r="R595" s="130">
        <f t="shared" si="69"/>
        <v>58.615770862800566</v>
      </c>
    </row>
    <row r="596" spans="1:18" x14ac:dyDescent="0.35">
      <c r="A596" s="136">
        <v>5</v>
      </c>
      <c r="B596" s="137" t="s">
        <v>62</v>
      </c>
      <c r="C596" s="137" t="s">
        <v>423</v>
      </c>
      <c r="D596" s="137" t="s">
        <v>424</v>
      </c>
      <c r="E596" s="137" t="s">
        <v>425</v>
      </c>
      <c r="F596" s="137" t="s">
        <v>180</v>
      </c>
      <c r="G596" s="137" t="s">
        <v>1030</v>
      </c>
      <c r="H596" s="138">
        <v>4184</v>
      </c>
      <c r="I596" s="136">
        <v>3</v>
      </c>
      <c r="J596" s="139">
        <f>หนองคาย!F15</f>
        <v>85335.8</v>
      </c>
      <c r="K596" s="140">
        <f>หนองคาย!AH15</f>
        <v>181574.74</v>
      </c>
      <c r="L596" s="141">
        <f>หนองคาย!AI15</f>
        <v>380965.64</v>
      </c>
      <c r="M596" s="141">
        <f>หนองคาย!AJ15</f>
        <v>335380.23000000004</v>
      </c>
      <c r="N596" s="137"/>
      <c r="O596" s="137"/>
      <c r="P596" s="137"/>
      <c r="Q596" s="129">
        <f t="shared" si="68"/>
        <v>45585.409999999974</v>
      </c>
      <c r="R596" s="130">
        <f t="shared" si="69"/>
        <v>91.052973231357555</v>
      </c>
    </row>
    <row r="597" spans="1:18" x14ac:dyDescent="0.35">
      <c r="A597" s="136">
        <v>6</v>
      </c>
      <c r="B597" s="137" t="s">
        <v>62</v>
      </c>
      <c r="C597" s="137" t="s">
        <v>423</v>
      </c>
      <c r="D597" s="137" t="s">
        <v>424</v>
      </c>
      <c r="E597" s="137" t="s">
        <v>425</v>
      </c>
      <c r="F597" s="137" t="s">
        <v>180</v>
      </c>
      <c r="G597" s="137" t="s">
        <v>1031</v>
      </c>
      <c r="H597" s="138">
        <v>7069</v>
      </c>
      <c r="I597" s="136">
        <v>5</v>
      </c>
      <c r="J597" s="139">
        <f>หนองคาย!F16</f>
        <v>100944.87</v>
      </c>
      <c r="K597" s="140">
        <f>หนองคาย!AH16</f>
        <v>196698.72999999998</v>
      </c>
      <c r="L597" s="141">
        <f>หนองคาย!AI16</f>
        <v>269036.27</v>
      </c>
      <c r="M597" s="141">
        <f>หนองคาย!AJ16</f>
        <v>367392.16000000003</v>
      </c>
      <c r="N597" s="137"/>
      <c r="O597" s="137"/>
      <c r="P597" s="137"/>
      <c r="Q597" s="129">
        <f t="shared" si="68"/>
        <v>-98355.890000000014</v>
      </c>
      <c r="R597" s="130">
        <f t="shared" si="69"/>
        <v>38.058603762908476</v>
      </c>
    </row>
    <row r="598" spans="1:18" x14ac:dyDescent="0.35">
      <c r="A598" s="136">
        <v>7</v>
      </c>
      <c r="B598" s="137" t="s">
        <v>62</v>
      </c>
      <c r="C598" s="137" t="s">
        <v>423</v>
      </c>
      <c r="D598" s="137" t="s">
        <v>424</v>
      </c>
      <c r="E598" s="137" t="s">
        <v>425</v>
      </c>
      <c r="F598" s="137" t="s">
        <v>180</v>
      </c>
      <c r="G598" s="137" t="s">
        <v>1032</v>
      </c>
      <c r="H598" s="138">
        <v>6198</v>
      </c>
      <c r="I598" s="136">
        <v>5</v>
      </c>
      <c r="J598" s="139">
        <f>หนองคาย!F17</f>
        <v>350446.36</v>
      </c>
      <c r="K598" s="140">
        <f>หนองคาย!AH17</f>
        <v>451245.70999999996</v>
      </c>
      <c r="L598" s="141">
        <f>หนองคาย!AI17</f>
        <v>220179.32</v>
      </c>
      <c r="M598" s="141">
        <f>หนองคาย!AJ17</f>
        <v>288758.59999999998</v>
      </c>
      <c r="N598" s="137"/>
      <c r="O598" s="137"/>
      <c r="P598" s="137"/>
      <c r="Q598" s="129">
        <f t="shared" si="68"/>
        <v>-68579.27999999997</v>
      </c>
      <c r="R598" s="130">
        <f t="shared" si="69"/>
        <v>35.524252984833815</v>
      </c>
    </row>
    <row r="599" spans="1:18" x14ac:dyDescent="0.35">
      <c r="A599" s="136">
        <v>8</v>
      </c>
      <c r="B599" s="137" t="s">
        <v>62</v>
      </c>
      <c r="C599" s="137" t="s">
        <v>423</v>
      </c>
      <c r="D599" s="137" t="s">
        <v>424</v>
      </c>
      <c r="E599" s="137" t="s">
        <v>425</v>
      </c>
      <c r="F599" s="137" t="s">
        <v>180</v>
      </c>
      <c r="G599" s="137" t="s">
        <v>1033</v>
      </c>
      <c r="H599" s="138">
        <v>2120</v>
      </c>
      <c r="I599" s="136">
        <v>2</v>
      </c>
      <c r="J599" s="139">
        <f>หนองคาย!F18</f>
        <v>222842.83</v>
      </c>
      <c r="K599" s="140">
        <f>หนองคาย!AH18</f>
        <v>241980.12999999998</v>
      </c>
      <c r="L599" s="141">
        <f>หนองคาย!AI18</f>
        <v>203279.02</v>
      </c>
      <c r="M599" s="141">
        <f>หนองคาย!AJ18</f>
        <v>297059.26</v>
      </c>
      <c r="N599" s="137"/>
      <c r="O599" s="137"/>
      <c r="P599" s="137"/>
      <c r="Q599" s="129">
        <f t="shared" si="68"/>
        <v>-93780.24000000002</v>
      </c>
      <c r="R599" s="130">
        <f t="shared" si="69"/>
        <v>95.886330188679239</v>
      </c>
    </row>
    <row r="600" spans="1:18" x14ac:dyDescent="0.35">
      <c r="A600" s="136">
        <v>9</v>
      </c>
      <c r="B600" s="137" t="s">
        <v>62</v>
      </c>
      <c r="C600" s="137" t="s">
        <v>423</v>
      </c>
      <c r="D600" s="137" t="s">
        <v>424</v>
      </c>
      <c r="E600" s="137" t="s">
        <v>425</v>
      </c>
      <c r="F600" s="137" t="s">
        <v>180</v>
      </c>
      <c r="G600" s="137" t="s">
        <v>1034</v>
      </c>
      <c r="H600" s="138">
        <v>808</v>
      </c>
      <c r="I600" s="136">
        <v>1</v>
      </c>
      <c r="J600" s="139">
        <f>หนองคาย!F19</f>
        <v>19534.29</v>
      </c>
      <c r="K600" s="140">
        <f>หนองคาย!AH19</f>
        <v>81401.350000000006</v>
      </c>
      <c r="L600" s="141">
        <f>หนองคาย!AI19</f>
        <v>112189.24</v>
      </c>
      <c r="M600" s="141">
        <f>หนองคาย!AJ19</f>
        <v>165842.38</v>
      </c>
      <c r="N600" s="137"/>
      <c r="O600" s="137"/>
      <c r="P600" s="137"/>
      <c r="Q600" s="129">
        <f t="shared" si="68"/>
        <v>-53653.14</v>
      </c>
      <c r="R600" s="130">
        <f t="shared" si="69"/>
        <v>138.84806930693071</v>
      </c>
    </row>
    <row r="601" spans="1:18" x14ac:dyDescent="0.35">
      <c r="A601" s="136">
        <v>10</v>
      </c>
      <c r="B601" s="137" t="s">
        <v>62</v>
      </c>
      <c r="C601" s="137" t="s">
        <v>423</v>
      </c>
      <c r="D601" s="137" t="s">
        <v>424</v>
      </c>
      <c r="E601" s="137" t="s">
        <v>425</v>
      </c>
      <c r="F601" s="137" t="s">
        <v>180</v>
      </c>
      <c r="G601" s="137" t="s">
        <v>1035</v>
      </c>
      <c r="H601" s="138">
        <v>5257</v>
      </c>
      <c r="I601" s="136">
        <v>4</v>
      </c>
      <c r="J601" s="139">
        <f>หนองคาย!F20</f>
        <v>12770.78</v>
      </c>
      <c r="K601" s="140">
        <f>หนองคาย!AH20</f>
        <v>209615.35</v>
      </c>
      <c r="L601" s="141">
        <f>หนองคาย!AI20</f>
        <v>159055.39000000001</v>
      </c>
      <c r="M601" s="141">
        <f>หนองคาย!AJ20</f>
        <v>219469.29</v>
      </c>
      <c r="N601" s="137"/>
      <c r="O601" s="137"/>
      <c r="P601" s="137"/>
      <c r="Q601" s="129">
        <f t="shared" si="68"/>
        <v>-60413.899999999994</v>
      </c>
      <c r="R601" s="130">
        <f t="shared" si="69"/>
        <v>30.255923530530723</v>
      </c>
    </row>
    <row r="602" spans="1:18" x14ac:dyDescent="0.35">
      <c r="A602" s="136">
        <v>11</v>
      </c>
      <c r="B602" s="137" t="s">
        <v>62</v>
      </c>
      <c r="C602" s="137" t="s">
        <v>423</v>
      </c>
      <c r="D602" s="137" t="s">
        <v>424</v>
      </c>
      <c r="E602" s="137" t="s">
        <v>425</v>
      </c>
      <c r="F602" s="137" t="s">
        <v>180</v>
      </c>
      <c r="G602" s="137" t="s">
        <v>1036</v>
      </c>
      <c r="H602" s="138">
        <v>5547</v>
      </c>
      <c r="I602" s="136">
        <v>4</v>
      </c>
      <c r="J602" s="139">
        <f>หนองคาย!F21</f>
        <v>114654.34</v>
      </c>
      <c r="K602" s="140">
        <f>หนองคาย!AH21</f>
        <v>307224.68</v>
      </c>
      <c r="L602" s="141">
        <f>หนองคาย!AI21</f>
        <v>242273.65</v>
      </c>
      <c r="M602" s="141">
        <f>หนองคาย!AJ21</f>
        <v>356528.07</v>
      </c>
      <c r="N602" s="137"/>
      <c r="O602" s="137"/>
      <c r="P602" s="137"/>
      <c r="Q602" s="129">
        <f t="shared" si="68"/>
        <v>-114254.42000000001</v>
      </c>
      <c r="R602" s="130">
        <f t="shared" si="69"/>
        <v>43.676518839012076</v>
      </c>
    </row>
    <row r="603" spans="1:18" x14ac:dyDescent="0.35">
      <c r="A603" s="136">
        <v>12</v>
      </c>
      <c r="B603" s="137" t="s">
        <v>62</v>
      </c>
      <c r="C603" s="137" t="s">
        <v>423</v>
      </c>
      <c r="D603" s="137" t="s">
        <v>424</v>
      </c>
      <c r="E603" s="137" t="s">
        <v>425</v>
      </c>
      <c r="F603" s="137" t="s">
        <v>180</v>
      </c>
      <c r="G603" s="137" t="s">
        <v>1037</v>
      </c>
      <c r="H603" s="138">
        <v>4817</v>
      </c>
      <c r="I603" s="136">
        <v>4</v>
      </c>
      <c r="J603" s="139">
        <f>หนองคาย!F22</f>
        <v>622426.27</v>
      </c>
      <c r="K603" s="140">
        <f>หนองคาย!AH22</f>
        <v>684573.33000000007</v>
      </c>
      <c r="L603" s="141">
        <f>หนองคาย!AI22</f>
        <v>249359.87</v>
      </c>
      <c r="M603" s="141">
        <f>หนองคาย!AJ22</f>
        <v>324060.07999999996</v>
      </c>
      <c r="N603" s="137"/>
      <c r="O603" s="137"/>
      <c r="P603" s="137"/>
      <c r="Q603" s="129">
        <f t="shared" si="68"/>
        <v>-74700.209999999963</v>
      </c>
      <c r="R603" s="130">
        <f t="shared" si="69"/>
        <v>51.766632758978616</v>
      </c>
    </row>
    <row r="604" spans="1:18" x14ac:dyDescent="0.35">
      <c r="A604" s="136">
        <v>13</v>
      </c>
      <c r="B604" s="137" t="s">
        <v>62</v>
      </c>
      <c r="C604" s="137" t="s">
        <v>423</v>
      </c>
      <c r="D604" s="137" t="s">
        <v>424</v>
      </c>
      <c r="E604" s="137" t="s">
        <v>425</v>
      </c>
      <c r="F604" s="137" t="s">
        <v>180</v>
      </c>
      <c r="G604" s="137" t="s">
        <v>1038</v>
      </c>
      <c r="H604" s="138">
        <v>4661</v>
      </c>
      <c r="I604" s="136">
        <v>4</v>
      </c>
      <c r="J604" s="139">
        <f>หนองคาย!F23</f>
        <v>76486.679999999993</v>
      </c>
      <c r="K604" s="140">
        <f>หนองคาย!AH23</f>
        <v>321074.51999999996</v>
      </c>
      <c r="L604" s="141">
        <f>หนองคาย!AI23</f>
        <v>351092.77</v>
      </c>
      <c r="M604" s="141">
        <f>หนองคาย!AJ23</f>
        <v>303653.45999999996</v>
      </c>
      <c r="N604" s="137"/>
      <c r="O604" s="137"/>
      <c r="P604" s="137"/>
      <c r="Q604" s="129">
        <f t="shared" si="68"/>
        <v>47439.310000000056</v>
      </c>
      <c r="R604" s="130">
        <f t="shared" si="69"/>
        <v>75.325631838661238</v>
      </c>
    </row>
    <row r="605" spans="1:18" x14ac:dyDescent="0.35">
      <c r="A605" s="136">
        <v>14</v>
      </c>
      <c r="B605" s="137" t="s">
        <v>62</v>
      </c>
      <c r="C605" s="137" t="s">
        <v>423</v>
      </c>
      <c r="D605" s="137" t="s">
        <v>424</v>
      </c>
      <c r="E605" s="137" t="s">
        <v>425</v>
      </c>
      <c r="F605" s="137" t="s">
        <v>180</v>
      </c>
      <c r="G605" s="137" t="s">
        <v>1039</v>
      </c>
      <c r="H605" s="138">
        <v>7585</v>
      </c>
      <c r="I605" s="136">
        <v>5</v>
      </c>
      <c r="J605" s="139">
        <f>หนองคาย!F24</f>
        <v>1573082.82</v>
      </c>
      <c r="K605" s="140">
        <f>หนองคาย!AH24</f>
        <v>1620019.35</v>
      </c>
      <c r="L605" s="141">
        <f>หนองคาย!AI24</f>
        <v>357410.94</v>
      </c>
      <c r="M605" s="141">
        <f>หนองคาย!AJ24</f>
        <v>667096.67999999993</v>
      </c>
      <c r="N605" s="137"/>
      <c r="O605" s="137"/>
      <c r="P605" s="137"/>
      <c r="Q605" s="129">
        <f t="shared" si="68"/>
        <v>-309685.73999999993</v>
      </c>
      <c r="R605" s="130">
        <f t="shared" si="69"/>
        <v>47.120756756756755</v>
      </c>
    </row>
    <row r="606" spans="1:18" x14ac:dyDescent="0.35">
      <c r="A606" s="136">
        <v>15</v>
      </c>
      <c r="B606" s="137" t="s">
        <v>62</v>
      </c>
      <c r="C606" s="137" t="s">
        <v>423</v>
      </c>
      <c r="D606" s="137" t="s">
        <v>424</v>
      </c>
      <c r="E606" s="137" t="s">
        <v>425</v>
      </c>
      <c r="F606" s="137" t="s">
        <v>180</v>
      </c>
      <c r="G606" s="137" t="s">
        <v>1040</v>
      </c>
      <c r="H606" s="138">
        <v>6519</v>
      </c>
      <c r="I606" s="136">
        <v>5</v>
      </c>
      <c r="J606" s="139">
        <f>หนองคาย!F25</f>
        <v>31517.47</v>
      </c>
      <c r="K606" s="140">
        <f>หนองคาย!AH25</f>
        <v>353222.77999999997</v>
      </c>
      <c r="L606" s="141">
        <f>หนองคาย!AI25</f>
        <v>256679.74</v>
      </c>
      <c r="M606" s="141">
        <f>หนองคาย!AJ25</f>
        <v>280740.90999999997</v>
      </c>
      <c r="N606" s="137"/>
      <c r="O606" s="137"/>
      <c r="P606" s="137"/>
      <c r="Q606" s="129">
        <f t="shared" si="68"/>
        <v>-24061.169999999984</v>
      </c>
      <c r="R606" s="130">
        <f t="shared" si="69"/>
        <v>39.374097254180086</v>
      </c>
    </row>
    <row r="607" spans="1:18" x14ac:dyDescent="0.35">
      <c r="A607" s="136">
        <v>16</v>
      </c>
      <c r="B607" s="137" t="s">
        <v>62</v>
      </c>
      <c r="C607" s="137" t="s">
        <v>423</v>
      </c>
      <c r="D607" s="137" t="s">
        <v>424</v>
      </c>
      <c r="E607" s="137" t="s">
        <v>425</v>
      </c>
      <c r="F607" s="137" t="s">
        <v>180</v>
      </c>
      <c r="G607" s="137" t="s">
        <v>1041</v>
      </c>
      <c r="H607" s="138">
        <v>4531</v>
      </c>
      <c r="I607" s="136">
        <v>4</v>
      </c>
      <c r="J607" s="139">
        <f>หนองคาย!F26</f>
        <v>354172.22</v>
      </c>
      <c r="K607" s="140">
        <f>หนองคาย!AH26</f>
        <v>445158.09999999992</v>
      </c>
      <c r="L607" s="141">
        <f>หนองคาย!AI26</f>
        <v>207628.32</v>
      </c>
      <c r="M607" s="141">
        <f>หนองคาย!AJ26</f>
        <v>250771.46</v>
      </c>
      <c r="N607" s="137"/>
      <c r="O607" s="137"/>
      <c r="P607" s="137"/>
      <c r="Q607" s="129">
        <f t="shared" si="68"/>
        <v>-43143.139999999985</v>
      </c>
      <c r="R607" s="130">
        <f t="shared" si="69"/>
        <v>45.823950562789676</v>
      </c>
    </row>
    <row r="608" spans="1:18" x14ac:dyDescent="0.35">
      <c r="A608" s="136">
        <v>17</v>
      </c>
      <c r="B608" s="137" t="s">
        <v>62</v>
      </c>
      <c r="C608" s="137" t="s">
        <v>423</v>
      </c>
      <c r="D608" s="137" t="s">
        <v>424</v>
      </c>
      <c r="E608" s="137" t="s">
        <v>425</v>
      </c>
      <c r="F608" s="137" t="s">
        <v>180</v>
      </c>
      <c r="G608" s="137" t="s">
        <v>1042</v>
      </c>
      <c r="H608" s="138">
        <v>2937</v>
      </c>
      <c r="I608" s="136">
        <v>2</v>
      </c>
      <c r="J608" s="139">
        <f>หนองคาย!F27</f>
        <v>170323.72</v>
      </c>
      <c r="K608" s="140">
        <f>หนองคาย!AH27</f>
        <v>178869.71</v>
      </c>
      <c r="L608" s="141">
        <f>หนองคาย!AI27</f>
        <v>83886.28</v>
      </c>
      <c r="M608" s="141">
        <f>หนองคาย!AJ27</f>
        <v>158897.98000000001</v>
      </c>
      <c r="N608" s="137"/>
      <c r="O608" s="137"/>
      <c r="P608" s="137"/>
      <c r="Q608" s="129">
        <f t="shared" si="68"/>
        <v>-75011.700000000012</v>
      </c>
      <c r="R608" s="130">
        <f t="shared" si="69"/>
        <v>28.561893088185222</v>
      </c>
    </row>
    <row r="609" spans="1:18" x14ac:dyDescent="0.35">
      <c r="A609" s="136">
        <v>18</v>
      </c>
      <c r="B609" s="137" t="s">
        <v>62</v>
      </c>
      <c r="C609" s="137" t="s">
        <v>423</v>
      </c>
      <c r="D609" s="137" t="s">
        <v>424</v>
      </c>
      <c r="E609" s="137" t="s">
        <v>425</v>
      </c>
      <c r="F609" s="137" t="s">
        <v>180</v>
      </c>
      <c r="G609" s="137" t="s">
        <v>1043</v>
      </c>
      <c r="H609" s="138">
        <v>2576</v>
      </c>
      <c r="I609" s="136">
        <v>2</v>
      </c>
      <c r="J609" s="139">
        <f>หนองคาย!F28</f>
        <v>92337.21</v>
      </c>
      <c r="K609" s="140">
        <f>หนองคาย!AH28</f>
        <v>103718.51000000001</v>
      </c>
      <c r="L609" s="141">
        <f>หนองคาย!AI28</f>
        <v>144770.34</v>
      </c>
      <c r="M609" s="141">
        <f>หนองคาย!AJ28</f>
        <v>207293.19</v>
      </c>
      <c r="N609" s="137"/>
      <c r="O609" s="137"/>
      <c r="P609" s="137"/>
      <c r="Q609" s="129">
        <f t="shared" si="68"/>
        <v>-62522.850000000006</v>
      </c>
      <c r="R609" s="130">
        <f t="shared" si="69"/>
        <v>56.199666149068321</v>
      </c>
    </row>
    <row r="610" spans="1:18" s="148" customFormat="1" x14ac:dyDescent="0.35">
      <c r="A610" s="142">
        <v>1</v>
      </c>
      <c r="B610" s="143" t="s">
        <v>62</v>
      </c>
      <c r="C610" s="143"/>
      <c r="D610" s="143"/>
      <c r="E610" s="143" t="s">
        <v>77</v>
      </c>
      <c r="F610" s="143"/>
      <c r="G610" s="143" t="s">
        <v>427</v>
      </c>
      <c r="H610" s="149">
        <f>SUM(H592:H609)</f>
        <v>75908</v>
      </c>
      <c r="I610" s="142"/>
      <c r="J610" s="145">
        <f>SUM(J592:J609)</f>
        <v>4103698.1</v>
      </c>
      <c r="K610" s="145">
        <f t="shared" ref="K610:M610" si="72">SUM(K592:K609)</f>
        <v>6242489.0600000005</v>
      </c>
      <c r="L610" s="145">
        <f t="shared" si="72"/>
        <v>3990925.71</v>
      </c>
      <c r="M610" s="145">
        <f t="shared" si="72"/>
        <v>4979542.7400000012</v>
      </c>
      <c r="N610" s="143">
        <v>17</v>
      </c>
      <c r="O610" s="143">
        <v>17</v>
      </c>
      <c r="P610" s="143">
        <f>N610-O610</f>
        <v>0</v>
      </c>
      <c r="Q610" s="146">
        <f t="shared" si="68"/>
        <v>-988617.03000000119</v>
      </c>
      <c r="R610" s="147">
        <f>L610/H610</f>
        <v>52.575824814248826</v>
      </c>
    </row>
    <row r="611" spans="1:18" x14ac:dyDescent="0.35">
      <c r="A611" s="136">
        <v>1</v>
      </c>
      <c r="B611" s="137" t="s">
        <v>62</v>
      </c>
      <c r="C611" s="137" t="s">
        <v>428</v>
      </c>
      <c r="D611" s="137" t="s">
        <v>104</v>
      </c>
      <c r="E611" s="137" t="s">
        <v>429</v>
      </c>
      <c r="F611" s="137" t="s">
        <v>329</v>
      </c>
      <c r="G611" s="137" t="s">
        <v>430</v>
      </c>
      <c r="H611" s="138"/>
      <c r="I611" s="136"/>
      <c r="J611" s="139"/>
      <c r="K611" s="140"/>
      <c r="L611" s="141"/>
      <c r="M611" s="141"/>
      <c r="N611" s="137"/>
      <c r="O611" s="137"/>
      <c r="P611" s="137"/>
    </row>
    <row r="612" spans="1:18" x14ac:dyDescent="0.35">
      <c r="A612" s="136">
        <v>2</v>
      </c>
      <c r="B612" s="137" t="s">
        <v>62</v>
      </c>
      <c r="C612" s="137" t="s">
        <v>428</v>
      </c>
      <c r="D612" s="137" t="s">
        <v>104</v>
      </c>
      <c r="E612" s="137" t="s">
        <v>429</v>
      </c>
      <c r="F612" s="137" t="s">
        <v>180</v>
      </c>
      <c r="G612" s="137" t="s">
        <v>1044</v>
      </c>
      <c r="H612" s="138">
        <v>3880</v>
      </c>
      <c r="I612" s="136">
        <v>3</v>
      </c>
      <c r="J612" s="139">
        <f>หนองคาย!F29</f>
        <v>209767.48</v>
      </c>
      <c r="K612" s="140">
        <f>หนองคาย!AH29</f>
        <v>536646.75</v>
      </c>
      <c r="L612" s="141">
        <f>หนองคาย!AI29</f>
        <v>295529.19</v>
      </c>
      <c r="M612" s="141">
        <f>หนองคาย!AJ29</f>
        <v>263905.11</v>
      </c>
      <c r="N612" s="137"/>
      <c r="O612" s="137"/>
      <c r="P612" s="137"/>
      <c r="Q612" s="129">
        <f t="shared" si="68"/>
        <v>31624.080000000016</v>
      </c>
      <c r="R612" s="130">
        <f t="shared" si="69"/>
        <v>76.167317010309276</v>
      </c>
    </row>
    <row r="613" spans="1:18" x14ac:dyDescent="0.35">
      <c r="A613" s="136">
        <v>3</v>
      </c>
      <c r="B613" s="137" t="s">
        <v>62</v>
      </c>
      <c r="C613" s="137" t="s">
        <v>428</v>
      </c>
      <c r="D613" s="137" t="s">
        <v>104</v>
      </c>
      <c r="E613" s="137" t="s">
        <v>429</v>
      </c>
      <c r="F613" s="137" t="s">
        <v>180</v>
      </c>
      <c r="G613" s="137" t="s">
        <v>1045</v>
      </c>
      <c r="H613" s="138">
        <v>3169</v>
      </c>
      <c r="I613" s="136">
        <v>3</v>
      </c>
      <c r="J613" s="139">
        <f>หนองคาย!F30</f>
        <v>157869.04999999999</v>
      </c>
      <c r="K613" s="140">
        <f>หนองคาย!AH30</f>
        <v>610204.91999999993</v>
      </c>
      <c r="L613" s="141">
        <f>หนองคาย!AI30</f>
        <v>398448.1</v>
      </c>
      <c r="M613" s="141">
        <f>หนองคาย!AJ30</f>
        <v>307536.34999999998</v>
      </c>
      <c r="N613" s="137"/>
      <c r="O613" s="137"/>
      <c r="P613" s="137"/>
      <c r="Q613" s="129">
        <f t="shared" si="68"/>
        <v>90911.75</v>
      </c>
      <c r="R613" s="130">
        <f t="shared" si="69"/>
        <v>125.73307036920163</v>
      </c>
    </row>
    <row r="614" spans="1:18" x14ac:dyDescent="0.35">
      <c r="A614" s="136">
        <v>4</v>
      </c>
      <c r="B614" s="137" t="s">
        <v>62</v>
      </c>
      <c r="C614" s="137" t="s">
        <v>428</v>
      </c>
      <c r="D614" s="137" t="s">
        <v>104</v>
      </c>
      <c r="E614" s="137" t="s">
        <v>429</v>
      </c>
      <c r="F614" s="137" t="s">
        <v>180</v>
      </c>
      <c r="G614" s="137" t="s">
        <v>1046</v>
      </c>
      <c r="H614" s="138">
        <v>7059</v>
      </c>
      <c r="I614" s="136">
        <v>5</v>
      </c>
      <c r="J614" s="139">
        <f>หนองคาย!F31</f>
        <v>903409.95</v>
      </c>
      <c r="K614" s="140">
        <f>หนองคาย!AH31</f>
        <v>1206031.22</v>
      </c>
      <c r="L614" s="141">
        <f>หนองคาย!AI31</f>
        <v>204236.16</v>
      </c>
      <c r="M614" s="141">
        <f>หนองคาย!AJ31</f>
        <v>259388.19</v>
      </c>
      <c r="N614" s="137"/>
      <c r="O614" s="137"/>
      <c r="P614" s="137"/>
      <c r="Q614" s="129">
        <f t="shared" si="68"/>
        <v>-55152.03</v>
      </c>
      <c r="R614" s="130">
        <f t="shared" si="69"/>
        <v>28.932732681682957</v>
      </c>
    </row>
    <row r="615" spans="1:18" x14ac:dyDescent="0.35">
      <c r="A615" s="136">
        <v>5</v>
      </c>
      <c r="B615" s="137" t="s">
        <v>62</v>
      </c>
      <c r="C615" s="137" t="s">
        <v>428</v>
      </c>
      <c r="D615" s="137" t="s">
        <v>104</v>
      </c>
      <c r="E615" s="137" t="s">
        <v>429</v>
      </c>
      <c r="F615" s="137" t="s">
        <v>180</v>
      </c>
      <c r="G615" s="137" t="s">
        <v>1047</v>
      </c>
      <c r="H615" s="138">
        <v>4668</v>
      </c>
      <c r="I615" s="136">
        <v>4</v>
      </c>
      <c r="J615" s="139">
        <f>หนองคาย!F32</f>
        <v>679789.2</v>
      </c>
      <c r="K615" s="140">
        <f>หนองคาย!AH32</f>
        <v>968130.92999999993</v>
      </c>
      <c r="L615" s="141">
        <f>หนองคาย!AI32</f>
        <v>312929.74</v>
      </c>
      <c r="M615" s="141">
        <f>หนองคาย!AJ32</f>
        <v>276019.62</v>
      </c>
      <c r="N615" s="137"/>
      <c r="O615" s="137"/>
      <c r="P615" s="137"/>
      <c r="Q615" s="129">
        <f t="shared" si="68"/>
        <v>36910.119999999995</v>
      </c>
      <c r="R615" s="130">
        <f t="shared" si="69"/>
        <v>67.037219365895453</v>
      </c>
    </row>
    <row r="616" spans="1:18" x14ac:dyDescent="0.35">
      <c r="A616" s="136">
        <v>6</v>
      </c>
      <c r="B616" s="137" t="s">
        <v>62</v>
      </c>
      <c r="C616" s="137" t="s">
        <v>428</v>
      </c>
      <c r="D616" s="137" t="s">
        <v>104</v>
      </c>
      <c r="E616" s="137" t="s">
        <v>429</v>
      </c>
      <c r="F616" s="137" t="s">
        <v>180</v>
      </c>
      <c r="G616" s="137" t="s">
        <v>1048</v>
      </c>
      <c r="H616" s="138">
        <v>5951</v>
      </c>
      <c r="I616" s="136">
        <v>4</v>
      </c>
      <c r="J616" s="139">
        <f>หนองคาย!F33</f>
        <v>184152.82</v>
      </c>
      <c r="K616" s="140">
        <f>หนองคาย!AH33</f>
        <v>308235.01</v>
      </c>
      <c r="L616" s="141">
        <f>หนองคาย!AI33</f>
        <v>257724.84</v>
      </c>
      <c r="M616" s="141">
        <f>หนองคาย!AJ33</f>
        <v>360121.00999999995</v>
      </c>
      <c r="N616" s="137"/>
      <c r="O616" s="137"/>
      <c r="P616" s="137"/>
      <c r="Q616" s="129">
        <f t="shared" si="68"/>
        <v>-102396.16999999995</v>
      </c>
      <c r="R616" s="130">
        <f t="shared" si="69"/>
        <v>43.30782053436397</v>
      </c>
    </row>
    <row r="617" spans="1:18" x14ac:dyDescent="0.35">
      <c r="A617" s="136">
        <v>7</v>
      </c>
      <c r="B617" s="137" t="s">
        <v>62</v>
      </c>
      <c r="C617" s="137" t="s">
        <v>428</v>
      </c>
      <c r="D617" s="137" t="s">
        <v>104</v>
      </c>
      <c r="E617" s="137" t="s">
        <v>429</v>
      </c>
      <c r="F617" s="137" t="s">
        <v>180</v>
      </c>
      <c r="G617" s="137" t="s">
        <v>1049</v>
      </c>
      <c r="H617" s="138">
        <v>4528</v>
      </c>
      <c r="I617" s="136">
        <v>4</v>
      </c>
      <c r="J617" s="139">
        <f>หนองคาย!F34</f>
        <v>671929.21</v>
      </c>
      <c r="K617" s="140">
        <f>หนองคาย!AH34</f>
        <v>894552.2</v>
      </c>
      <c r="L617" s="141">
        <f>หนองคาย!AI34</f>
        <v>294850.46999999997</v>
      </c>
      <c r="M617" s="141">
        <f>หนองคาย!AJ34</f>
        <v>307840.62</v>
      </c>
      <c r="N617" s="137"/>
      <c r="O617" s="137"/>
      <c r="P617" s="137"/>
      <c r="Q617" s="129">
        <f t="shared" si="68"/>
        <v>-12990.150000000023</v>
      </c>
      <c r="R617" s="130">
        <f t="shared" si="69"/>
        <v>65.117153268551235</v>
      </c>
    </row>
    <row r="618" spans="1:18" x14ac:dyDescent="0.35">
      <c r="A618" s="136">
        <v>8</v>
      </c>
      <c r="B618" s="137" t="s">
        <v>62</v>
      </c>
      <c r="C618" s="137" t="s">
        <v>428</v>
      </c>
      <c r="D618" s="137" t="s">
        <v>104</v>
      </c>
      <c r="E618" s="137" t="s">
        <v>429</v>
      </c>
      <c r="F618" s="137" t="s">
        <v>180</v>
      </c>
      <c r="G618" s="137" t="s">
        <v>1050</v>
      </c>
      <c r="H618" s="138">
        <v>5805</v>
      </c>
      <c r="I618" s="136">
        <v>4</v>
      </c>
      <c r="J618" s="139">
        <f>หนองคาย!F35</f>
        <v>910892.25</v>
      </c>
      <c r="K618" s="140">
        <f>หนองคาย!AH35</f>
        <v>1086004.54</v>
      </c>
      <c r="L618" s="141">
        <f>หนองคาย!AI35</f>
        <v>267242.78000000003</v>
      </c>
      <c r="M618" s="141">
        <f>หนองคาย!AJ35</f>
        <v>265199.81</v>
      </c>
      <c r="N618" s="137"/>
      <c r="O618" s="137"/>
      <c r="P618" s="137"/>
      <c r="Q618" s="129">
        <f t="shared" si="68"/>
        <v>2042.9700000000303</v>
      </c>
      <c r="R618" s="130">
        <f t="shared" si="69"/>
        <v>46.036654608096477</v>
      </c>
    </row>
    <row r="619" spans="1:18" x14ac:dyDescent="0.35">
      <c r="A619" s="136">
        <v>9</v>
      </c>
      <c r="B619" s="137" t="s">
        <v>62</v>
      </c>
      <c r="C619" s="137" t="s">
        <v>428</v>
      </c>
      <c r="D619" s="137" t="s">
        <v>104</v>
      </c>
      <c r="E619" s="137" t="s">
        <v>429</v>
      </c>
      <c r="F619" s="137" t="s">
        <v>180</v>
      </c>
      <c r="G619" s="137" t="s">
        <v>1051</v>
      </c>
      <c r="H619" s="138">
        <v>3290</v>
      </c>
      <c r="I619" s="136">
        <v>3</v>
      </c>
      <c r="J619" s="139">
        <f>หนองคาย!F36</f>
        <v>67134.039999999994</v>
      </c>
      <c r="K619" s="140">
        <f>หนองคาย!AH36</f>
        <v>130059.63999999998</v>
      </c>
      <c r="L619" s="141">
        <f>หนองคาย!AI36</f>
        <v>247291.78999999998</v>
      </c>
      <c r="M619" s="141">
        <f>หนองคาย!AJ36</f>
        <v>238942.39</v>
      </c>
      <c r="N619" s="137"/>
      <c r="O619" s="137"/>
      <c r="P619" s="137"/>
      <c r="Q619" s="129">
        <f t="shared" si="68"/>
        <v>8349.3999999999651</v>
      </c>
      <c r="R619" s="130">
        <f t="shared" si="69"/>
        <v>75.164677811550149</v>
      </c>
    </row>
    <row r="620" spans="1:18" x14ac:dyDescent="0.35">
      <c r="A620" s="136">
        <v>10</v>
      </c>
      <c r="B620" s="137" t="s">
        <v>62</v>
      </c>
      <c r="C620" s="137" t="s">
        <v>428</v>
      </c>
      <c r="D620" s="137" t="s">
        <v>104</v>
      </c>
      <c r="E620" s="137" t="s">
        <v>429</v>
      </c>
      <c r="F620" s="137" t="s">
        <v>180</v>
      </c>
      <c r="G620" s="137" t="s">
        <v>1052</v>
      </c>
      <c r="H620" s="138">
        <v>5014</v>
      </c>
      <c r="I620" s="136">
        <v>4</v>
      </c>
      <c r="J620" s="139">
        <f>หนองคาย!F37</f>
        <v>124047.85</v>
      </c>
      <c r="K620" s="140">
        <f>หนองคาย!AH37</f>
        <v>287276.71999999997</v>
      </c>
      <c r="L620" s="141">
        <f>หนองคาย!AI37</f>
        <v>217087.5</v>
      </c>
      <c r="M620" s="141">
        <f>หนองคาย!AJ37</f>
        <v>231115.92</v>
      </c>
      <c r="N620" s="137"/>
      <c r="O620" s="137"/>
      <c r="P620" s="137"/>
      <c r="Q620" s="129">
        <f t="shared" si="68"/>
        <v>-14028.420000000013</v>
      </c>
      <c r="R620" s="130">
        <f t="shared" si="69"/>
        <v>43.296270442760274</v>
      </c>
    </row>
    <row r="621" spans="1:18" x14ac:dyDescent="0.35">
      <c r="A621" s="136">
        <v>11</v>
      </c>
      <c r="B621" s="137" t="s">
        <v>62</v>
      </c>
      <c r="C621" s="137" t="s">
        <v>428</v>
      </c>
      <c r="D621" s="137" t="s">
        <v>104</v>
      </c>
      <c r="E621" s="137" t="s">
        <v>429</v>
      </c>
      <c r="F621" s="137" t="s">
        <v>180</v>
      </c>
      <c r="G621" s="137" t="s">
        <v>1053</v>
      </c>
      <c r="H621" s="138">
        <v>4611</v>
      </c>
      <c r="I621" s="136">
        <v>4</v>
      </c>
      <c r="J621" s="139">
        <f>หนองคาย!F38</f>
        <v>357053.16</v>
      </c>
      <c r="K621" s="140">
        <f>หนองคาย!AH38</f>
        <v>553584.36</v>
      </c>
      <c r="L621" s="141">
        <f>หนองคาย!AI38</f>
        <v>227056.18</v>
      </c>
      <c r="M621" s="141">
        <f>หนองคาย!AJ38</f>
        <v>304693.75999999995</v>
      </c>
      <c r="N621" s="137"/>
      <c r="O621" s="137"/>
      <c r="P621" s="137"/>
      <c r="Q621" s="129">
        <f t="shared" si="68"/>
        <v>-77637.579999999958</v>
      </c>
      <c r="R621" s="130">
        <f t="shared" si="69"/>
        <v>49.242285838212965</v>
      </c>
    </row>
    <row r="622" spans="1:18" s="148" customFormat="1" x14ac:dyDescent="0.35">
      <c r="A622" s="142">
        <v>2</v>
      </c>
      <c r="B622" s="143" t="s">
        <v>62</v>
      </c>
      <c r="C622" s="143"/>
      <c r="D622" s="143"/>
      <c r="E622" s="143" t="s">
        <v>77</v>
      </c>
      <c r="F622" s="143"/>
      <c r="G622" s="143" t="s">
        <v>431</v>
      </c>
      <c r="H622" s="149">
        <f>SUM(H611:H621)</f>
        <v>47975</v>
      </c>
      <c r="I622" s="142"/>
      <c r="J622" s="145">
        <f>SUM(J611:J621)</f>
        <v>4266045.01</v>
      </c>
      <c r="K622" s="145">
        <f t="shared" ref="K622:M622" si="73">SUM(K611:K621)</f>
        <v>6580726.2899999991</v>
      </c>
      <c r="L622" s="145">
        <f t="shared" si="73"/>
        <v>2722396.75</v>
      </c>
      <c r="M622" s="145">
        <f t="shared" si="73"/>
        <v>2814762.78</v>
      </c>
      <c r="N622" s="143">
        <v>10</v>
      </c>
      <c r="O622" s="143">
        <v>10</v>
      </c>
      <c r="P622" s="143">
        <f>N622-O622</f>
        <v>0</v>
      </c>
      <c r="Q622" s="146">
        <f t="shared" si="68"/>
        <v>-92366.029999999795</v>
      </c>
      <c r="R622" s="147">
        <f>L622/H622</f>
        <v>56.746154247003645</v>
      </c>
    </row>
    <row r="623" spans="1:18" x14ac:dyDescent="0.35">
      <c r="A623" s="136">
        <v>1</v>
      </c>
      <c r="B623" s="137" t="s">
        <v>62</v>
      </c>
      <c r="C623" s="137" t="s">
        <v>432</v>
      </c>
      <c r="D623" s="137" t="s">
        <v>83</v>
      </c>
      <c r="E623" s="137" t="s">
        <v>433</v>
      </c>
      <c r="F623" s="137" t="s">
        <v>210</v>
      </c>
      <c r="G623" s="137" t="s">
        <v>434</v>
      </c>
      <c r="H623" s="138"/>
      <c r="I623" s="136"/>
      <c r="J623" s="139"/>
      <c r="K623" s="140"/>
      <c r="L623" s="141"/>
      <c r="M623" s="141"/>
      <c r="N623" s="137"/>
      <c r="O623" s="137"/>
      <c r="P623" s="137"/>
    </row>
    <row r="624" spans="1:18" x14ac:dyDescent="0.35">
      <c r="A624" s="136">
        <v>2</v>
      </c>
      <c r="B624" s="137" t="s">
        <v>62</v>
      </c>
      <c r="C624" s="137" t="s">
        <v>432</v>
      </c>
      <c r="D624" s="137" t="s">
        <v>83</v>
      </c>
      <c r="E624" s="137" t="s">
        <v>433</v>
      </c>
      <c r="F624" s="137" t="s">
        <v>180</v>
      </c>
      <c r="G624" s="137" t="s">
        <v>1054</v>
      </c>
      <c r="H624" s="138">
        <v>2051</v>
      </c>
      <c r="I624" s="136">
        <v>2</v>
      </c>
      <c r="J624" s="139">
        <f>หนองคาย!F39</f>
        <v>636085.32999999996</v>
      </c>
      <c r="K624" s="140">
        <f>หนองคาย!AH39</f>
        <v>182375.56000000006</v>
      </c>
      <c r="L624" s="141">
        <f>หนองคาย!AI39</f>
        <v>70306.929999999993</v>
      </c>
      <c r="M624" s="141">
        <f>หนองคาย!AJ39</f>
        <v>82524.09</v>
      </c>
      <c r="N624" s="137"/>
      <c r="O624" s="137"/>
      <c r="P624" s="137"/>
      <c r="Q624" s="129">
        <f t="shared" si="68"/>
        <v>-12217.160000000003</v>
      </c>
      <c r="R624" s="130">
        <f t="shared" si="69"/>
        <v>34.279341784495365</v>
      </c>
    </row>
    <row r="625" spans="1:18" x14ac:dyDescent="0.35">
      <c r="A625" s="136">
        <v>3</v>
      </c>
      <c r="B625" s="137" t="s">
        <v>62</v>
      </c>
      <c r="C625" s="137" t="s">
        <v>432</v>
      </c>
      <c r="D625" s="137" t="s">
        <v>83</v>
      </c>
      <c r="E625" s="137" t="s">
        <v>433</v>
      </c>
      <c r="F625" s="137" t="s">
        <v>180</v>
      </c>
      <c r="G625" s="137" t="s">
        <v>1055</v>
      </c>
      <c r="H625" s="138">
        <v>1787</v>
      </c>
      <c r="I625" s="136">
        <v>2</v>
      </c>
      <c r="J625" s="139">
        <f>หนองคาย!F40</f>
        <v>169350.84</v>
      </c>
      <c r="K625" s="140">
        <f>หนองคาย!AH40</f>
        <v>27645.010000000009</v>
      </c>
      <c r="L625" s="141">
        <f>หนองคาย!AI40</f>
        <v>288114.7</v>
      </c>
      <c r="M625" s="141">
        <f>หนองคาย!AJ40</f>
        <v>315009.83999999997</v>
      </c>
      <c r="N625" s="137"/>
      <c r="O625" s="137"/>
      <c r="P625" s="137"/>
      <c r="Q625" s="129">
        <f t="shared" si="68"/>
        <v>-26895.139999999956</v>
      </c>
      <c r="R625" s="130">
        <f t="shared" si="69"/>
        <v>161.2281477336318</v>
      </c>
    </row>
    <row r="626" spans="1:18" x14ac:dyDescent="0.35">
      <c r="A626" s="136">
        <v>4</v>
      </c>
      <c r="B626" s="137" t="s">
        <v>62</v>
      </c>
      <c r="C626" s="137" t="s">
        <v>432</v>
      </c>
      <c r="D626" s="137" t="s">
        <v>83</v>
      </c>
      <c r="E626" s="137" t="s">
        <v>433</v>
      </c>
      <c r="F626" s="137" t="s">
        <v>180</v>
      </c>
      <c r="G626" s="137" t="s">
        <v>1056</v>
      </c>
      <c r="H626" s="138">
        <v>2904</v>
      </c>
      <c r="I626" s="136">
        <v>2</v>
      </c>
      <c r="J626" s="139">
        <f>หนองคาย!F41</f>
        <v>667797.99</v>
      </c>
      <c r="K626" s="140">
        <f>หนองคาย!AH41</f>
        <v>707576.99</v>
      </c>
      <c r="L626" s="141">
        <f>หนองคาย!AI41</f>
        <v>243100.79999999999</v>
      </c>
      <c r="M626" s="141">
        <f>หนองคาย!AJ41</f>
        <v>272406.38</v>
      </c>
      <c r="N626" s="137"/>
      <c r="O626" s="137"/>
      <c r="P626" s="137"/>
      <c r="Q626" s="129">
        <f t="shared" si="68"/>
        <v>-29305.580000000016</v>
      </c>
      <c r="R626" s="130">
        <f t="shared" si="69"/>
        <v>83.712396694214874</v>
      </c>
    </row>
    <row r="627" spans="1:18" x14ac:dyDescent="0.35">
      <c r="A627" s="136">
        <v>5</v>
      </c>
      <c r="B627" s="137" t="s">
        <v>62</v>
      </c>
      <c r="C627" s="137" t="s">
        <v>432</v>
      </c>
      <c r="D627" s="137" t="s">
        <v>83</v>
      </c>
      <c r="E627" s="137" t="s">
        <v>433</v>
      </c>
      <c r="F627" s="137" t="s">
        <v>180</v>
      </c>
      <c r="G627" s="137" t="s">
        <v>1057</v>
      </c>
      <c r="H627" s="138">
        <v>3978</v>
      </c>
      <c r="I627" s="136">
        <v>3</v>
      </c>
      <c r="J627" s="139">
        <f>หนองคาย!F42</f>
        <v>1249374.48</v>
      </c>
      <c r="K627" s="140">
        <f>หนองคาย!AH42</f>
        <v>124764.87999999989</v>
      </c>
      <c r="L627" s="141">
        <f>หนองคาย!AI42</f>
        <v>455230.44</v>
      </c>
      <c r="M627" s="141">
        <f>หนองคาย!AJ42</f>
        <v>405717.08</v>
      </c>
      <c r="N627" s="137"/>
      <c r="O627" s="137"/>
      <c r="P627" s="137"/>
      <c r="Q627" s="129">
        <f t="shared" si="68"/>
        <v>49513.359999999986</v>
      </c>
      <c r="R627" s="130">
        <f t="shared" si="69"/>
        <v>114.43701357466064</v>
      </c>
    </row>
    <row r="628" spans="1:18" x14ac:dyDescent="0.35">
      <c r="A628" s="136">
        <v>6</v>
      </c>
      <c r="B628" s="137" t="s">
        <v>62</v>
      </c>
      <c r="C628" s="137" t="s">
        <v>432</v>
      </c>
      <c r="D628" s="137" t="s">
        <v>83</v>
      </c>
      <c r="E628" s="137" t="s">
        <v>433</v>
      </c>
      <c r="F628" s="137" t="s">
        <v>180</v>
      </c>
      <c r="G628" s="137" t="s">
        <v>1058</v>
      </c>
      <c r="H628" s="138">
        <v>3763</v>
      </c>
      <c r="I628" s="136">
        <v>3</v>
      </c>
      <c r="J628" s="139">
        <f>หนองคาย!F43</f>
        <v>514271.52</v>
      </c>
      <c r="K628" s="140">
        <f>หนองคาย!AH43</f>
        <v>562645.13</v>
      </c>
      <c r="L628" s="141">
        <f>หนองคาย!AI43</f>
        <v>384377.8</v>
      </c>
      <c r="M628" s="141">
        <f>หนองคาย!AJ43</f>
        <v>421239.25</v>
      </c>
      <c r="N628" s="137"/>
      <c r="O628" s="137"/>
      <c r="P628" s="137"/>
      <c r="Q628" s="129">
        <f t="shared" si="68"/>
        <v>-36861.450000000012</v>
      </c>
      <c r="R628" s="130">
        <f t="shared" si="69"/>
        <v>102.14663832048898</v>
      </c>
    </row>
    <row r="629" spans="1:18" x14ac:dyDescent="0.35">
      <c r="A629" s="136">
        <v>7</v>
      </c>
      <c r="B629" s="137" t="s">
        <v>62</v>
      </c>
      <c r="C629" s="137" t="s">
        <v>432</v>
      </c>
      <c r="D629" s="137" t="s">
        <v>83</v>
      </c>
      <c r="E629" s="137" t="s">
        <v>433</v>
      </c>
      <c r="F629" s="137" t="s">
        <v>180</v>
      </c>
      <c r="G629" s="137" t="s">
        <v>1059</v>
      </c>
      <c r="H629" s="138">
        <v>973</v>
      </c>
      <c r="I629" s="136">
        <v>1</v>
      </c>
      <c r="J629" s="139">
        <f>หนองคาย!F44</f>
        <v>141638.43</v>
      </c>
      <c r="K629" s="140">
        <f>หนองคาย!AH44</f>
        <v>160274.43</v>
      </c>
      <c r="L629" s="141">
        <f>หนองคาย!AI44</f>
        <v>211650.32</v>
      </c>
      <c r="M629" s="141">
        <f>หนองคาย!AJ44</f>
        <v>246214.36</v>
      </c>
      <c r="N629" s="137"/>
      <c r="O629" s="137"/>
      <c r="P629" s="137"/>
      <c r="Q629" s="129">
        <f t="shared" si="68"/>
        <v>-34564.039999999979</v>
      </c>
      <c r="R629" s="130">
        <f t="shared" si="69"/>
        <v>217.52345323741008</v>
      </c>
    </row>
    <row r="630" spans="1:18" x14ac:dyDescent="0.35">
      <c r="A630" s="136">
        <v>8</v>
      </c>
      <c r="B630" s="137" t="s">
        <v>62</v>
      </c>
      <c r="C630" s="137" t="s">
        <v>432</v>
      </c>
      <c r="D630" s="137" t="s">
        <v>83</v>
      </c>
      <c r="E630" s="137" t="s">
        <v>433</v>
      </c>
      <c r="F630" s="137" t="s">
        <v>180</v>
      </c>
      <c r="G630" s="137" t="s">
        <v>1060</v>
      </c>
      <c r="H630" s="138">
        <v>4069</v>
      </c>
      <c r="I630" s="136">
        <v>3</v>
      </c>
      <c r="J630" s="139">
        <f>หนองคาย!F45</f>
        <v>6325.64</v>
      </c>
      <c r="K630" s="140">
        <f>หนองคาย!AH45</f>
        <v>45283.14</v>
      </c>
      <c r="L630" s="141">
        <f>หนองคาย!AI45</f>
        <v>83479.210000000006</v>
      </c>
      <c r="M630" s="141">
        <f>หนองคาย!AJ45</f>
        <v>132369.16</v>
      </c>
      <c r="N630" s="137"/>
      <c r="O630" s="137"/>
      <c r="P630" s="137"/>
      <c r="Q630" s="129">
        <f t="shared" si="68"/>
        <v>-48889.95</v>
      </c>
      <c r="R630" s="130">
        <f t="shared" si="69"/>
        <v>20.515903170312118</v>
      </c>
    </row>
    <row r="631" spans="1:18" x14ac:dyDescent="0.35">
      <c r="A631" s="136">
        <v>9</v>
      </c>
      <c r="B631" s="137" t="s">
        <v>62</v>
      </c>
      <c r="C631" s="137" t="s">
        <v>432</v>
      </c>
      <c r="D631" s="137" t="s">
        <v>83</v>
      </c>
      <c r="E631" s="137" t="s">
        <v>433</v>
      </c>
      <c r="F631" s="137" t="s">
        <v>180</v>
      </c>
      <c r="G631" s="137" t="s">
        <v>1061</v>
      </c>
      <c r="H631" s="138">
        <v>5012</v>
      </c>
      <c r="I631" s="136">
        <v>4</v>
      </c>
      <c r="J631" s="139">
        <f>หนองคาย!F46</f>
        <v>202922.11</v>
      </c>
      <c r="K631" s="140">
        <f>หนองคาย!AH46</f>
        <v>401590.06999999995</v>
      </c>
      <c r="L631" s="141">
        <f>หนองคาย!AI46</f>
        <v>137721.87</v>
      </c>
      <c r="M631" s="141">
        <f>หนองคาย!AJ46</f>
        <v>275358.01</v>
      </c>
      <c r="N631" s="137"/>
      <c r="O631" s="137"/>
      <c r="P631" s="137"/>
      <c r="Q631" s="129">
        <f t="shared" si="68"/>
        <v>-137636.14000000001</v>
      </c>
      <c r="R631" s="130">
        <f t="shared" si="69"/>
        <v>27.478425778132483</v>
      </c>
    </row>
    <row r="632" spans="1:18" x14ac:dyDescent="0.35">
      <c r="A632" s="136">
        <v>10</v>
      </c>
      <c r="B632" s="137" t="s">
        <v>62</v>
      </c>
      <c r="C632" s="137" t="s">
        <v>432</v>
      </c>
      <c r="D632" s="137" t="s">
        <v>83</v>
      </c>
      <c r="E632" s="137" t="s">
        <v>433</v>
      </c>
      <c r="F632" s="137" t="s">
        <v>180</v>
      </c>
      <c r="G632" s="137" t="s">
        <v>1062</v>
      </c>
      <c r="H632" s="138">
        <v>6188</v>
      </c>
      <c r="I632" s="136">
        <v>5</v>
      </c>
      <c r="J632" s="139">
        <f>หนองคาย!F47</f>
        <v>168025.17</v>
      </c>
      <c r="K632" s="140">
        <f>หนองคาย!AH47</f>
        <v>250047.96000000002</v>
      </c>
      <c r="L632" s="141">
        <f>หนองคาย!AI47</f>
        <v>327844.09999999998</v>
      </c>
      <c r="M632" s="141">
        <f>หนองคาย!AJ47</f>
        <v>332026.11</v>
      </c>
      <c r="N632" s="137"/>
      <c r="O632" s="137"/>
      <c r="P632" s="137"/>
      <c r="Q632" s="129">
        <f t="shared" si="68"/>
        <v>-4182.0100000000093</v>
      </c>
      <c r="R632" s="130">
        <f t="shared" si="69"/>
        <v>52.980623787976725</v>
      </c>
    </row>
    <row r="633" spans="1:18" x14ac:dyDescent="0.35">
      <c r="A633" s="136">
        <v>11</v>
      </c>
      <c r="B633" s="137" t="s">
        <v>62</v>
      </c>
      <c r="C633" s="137" t="s">
        <v>432</v>
      </c>
      <c r="D633" s="137" t="s">
        <v>83</v>
      </c>
      <c r="E633" s="137" t="s">
        <v>433</v>
      </c>
      <c r="F633" s="137" t="s">
        <v>180</v>
      </c>
      <c r="G633" s="137" t="s">
        <v>1063</v>
      </c>
      <c r="H633" s="138">
        <v>2518</v>
      </c>
      <c r="I633" s="136">
        <v>2</v>
      </c>
      <c r="J633" s="139">
        <f>หนองคาย!F48</f>
        <v>42031.18</v>
      </c>
      <c r="K633" s="140">
        <f>หนองคาย!AH48</f>
        <v>66443.179999999993</v>
      </c>
      <c r="L633" s="141">
        <f>หนองคาย!AI48</f>
        <v>221006.18</v>
      </c>
      <c r="M633" s="141">
        <f>หนองคาย!AJ48</f>
        <v>256237.25</v>
      </c>
      <c r="N633" s="137"/>
      <c r="O633" s="137"/>
      <c r="P633" s="137"/>
      <c r="Q633" s="129">
        <f t="shared" si="68"/>
        <v>-35231.070000000007</v>
      </c>
      <c r="R633" s="130">
        <f t="shared" si="69"/>
        <v>87.770524225575855</v>
      </c>
    </row>
    <row r="634" spans="1:18" x14ac:dyDescent="0.35">
      <c r="A634" s="136">
        <v>12</v>
      </c>
      <c r="B634" s="137" t="s">
        <v>62</v>
      </c>
      <c r="C634" s="137" t="s">
        <v>432</v>
      </c>
      <c r="D634" s="137" t="s">
        <v>83</v>
      </c>
      <c r="E634" s="137" t="s">
        <v>433</v>
      </c>
      <c r="F634" s="137" t="s">
        <v>180</v>
      </c>
      <c r="G634" s="137" t="s">
        <v>1064</v>
      </c>
      <c r="H634" s="138">
        <v>5747</v>
      </c>
      <c r="I634" s="136">
        <v>4</v>
      </c>
      <c r="J634" s="139">
        <f>หนองคาย!F49</f>
        <v>184032.4</v>
      </c>
      <c r="K634" s="140">
        <f>หนองคาย!AH49</f>
        <v>228331.40000000002</v>
      </c>
      <c r="L634" s="141">
        <f>หนองคาย!AI49</f>
        <v>378458.68</v>
      </c>
      <c r="M634" s="141">
        <f>หนองคาย!AJ49</f>
        <v>388391.84</v>
      </c>
      <c r="N634" s="137"/>
      <c r="O634" s="137"/>
      <c r="P634" s="137"/>
      <c r="Q634" s="129">
        <f t="shared" si="68"/>
        <v>-9933.1600000000326</v>
      </c>
      <c r="R634" s="130">
        <f t="shared" si="69"/>
        <v>65.853259091700011</v>
      </c>
    </row>
    <row r="635" spans="1:18" x14ac:dyDescent="0.35">
      <c r="A635" s="136">
        <v>13</v>
      </c>
      <c r="B635" s="137" t="s">
        <v>62</v>
      </c>
      <c r="C635" s="137" t="s">
        <v>432</v>
      </c>
      <c r="D635" s="137" t="s">
        <v>83</v>
      </c>
      <c r="E635" s="137" t="s">
        <v>433</v>
      </c>
      <c r="F635" s="137" t="s">
        <v>180</v>
      </c>
      <c r="G635" s="137" t="s">
        <v>1065</v>
      </c>
      <c r="H635" s="138">
        <v>3454</v>
      </c>
      <c r="I635" s="136">
        <v>3</v>
      </c>
      <c r="J635" s="139">
        <f>หนองคาย!F50</f>
        <v>17275.439999999999</v>
      </c>
      <c r="K635" s="140">
        <f>หนองคาย!AH50</f>
        <v>61028.689999999995</v>
      </c>
      <c r="L635" s="141">
        <f>หนองคาย!AI50</f>
        <v>182548.51</v>
      </c>
      <c r="M635" s="141">
        <f>หนองคาย!AJ50</f>
        <v>183399.74</v>
      </c>
      <c r="N635" s="137"/>
      <c r="O635" s="137"/>
      <c r="P635" s="137"/>
      <c r="Q635" s="129">
        <f t="shared" si="68"/>
        <v>-851.22999999998137</v>
      </c>
      <c r="R635" s="130">
        <f t="shared" si="69"/>
        <v>52.851334684423861</v>
      </c>
    </row>
    <row r="636" spans="1:18" x14ac:dyDescent="0.35">
      <c r="A636" s="136">
        <v>14</v>
      </c>
      <c r="B636" s="137" t="s">
        <v>62</v>
      </c>
      <c r="C636" s="137" t="s">
        <v>432</v>
      </c>
      <c r="D636" s="137" t="s">
        <v>83</v>
      </c>
      <c r="E636" s="137" t="s">
        <v>433</v>
      </c>
      <c r="F636" s="137" t="s">
        <v>180</v>
      </c>
      <c r="G636" s="137" t="s">
        <v>1066</v>
      </c>
      <c r="H636" s="138">
        <v>3787</v>
      </c>
      <c r="I636" s="136">
        <v>3</v>
      </c>
      <c r="J636" s="139">
        <f>หนองคาย!F51</f>
        <v>117540.6</v>
      </c>
      <c r="K636" s="140">
        <f>หนองคาย!AH51</f>
        <v>144345.54</v>
      </c>
      <c r="L636" s="141">
        <f>หนองคาย!AI51</f>
        <v>156045.79</v>
      </c>
      <c r="M636" s="141">
        <f>หนองคาย!AJ51</f>
        <v>251048.11000000002</v>
      </c>
      <c r="N636" s="137"/>
      <c r="O636" s="137"/>
      <c r="P636" s="137"/>
      <c r="Q636" s="129">
        <f t="shared" si="68"/>
        <v>-95002.32</v>
      </c>
      <c r="R636" s="130">
        <f t="shared" si="69"/>
        <v>41.205648270398733</v>
      </c>
    </row>
    <row r="637" spans="1:18" x14ac:dyDescent="0.35">
      <c r="A637" s="136">
        <v>15</v>
      </c>
      <c r="B637" s="137" t="s">
        <v>62</v>
      </c>
      <c r="C637" s="137" t="s">
        <v>432</v>
      </c>
      <c r="D637" s="137" t="s">
        <v>83</v>
      </c>
      <c r="E637" s="137" t="s">
        <v>433</v>
      </c>
      <c r="F637" s="137" t="s">
        <v>180</v>
      </c>
      <c r="G637" s="137" t="s">
        <v>1067</v>
      </c>
      <c r="H637" s="138">
        <v>4306</v>
      </c>
      <c r="I637" s="136">
        <v>3</v>
      </c>
      <c r="J637" s="139">
        <f>หนองคาย!F52</f>
        <v>43781.62</v>
      </c>
      <c r="K637" s="140">
        <f>หนองคาย!AH52</f>
        <v>92303.62</v>
      </c>
      <c r="L637" s="141">
        <f>หนองคาย!AI52</f>
        <v>169445.63</v>
      </c>
      <c r="M637" s="141">
        <f>หนองคาย!AJ52</f>
        <v>208227.4</v>
      </c>
      <c r="N637" s="137"/>
      <c r="O637" s="137"/>
      <c r="P637" s="137"/>
      <c r="Q637" s="129">
        <f t="shared" si="68"/>
        <v>-38781.76999999999</v>
      </c>
      <c r="R637" s="130">
        <f t="shared" si="69"/>
        <v>39.351052020436605</v>
      </c>
    </row>
    <row r="638" spans="1:18" x14ac:dyDescent="0.35">
      <c r="A638" s="136">
        <v>16</v>
      </c>
      <c r="B638" s="137" t="s">
        <v>62</v>
      </c>
      <c r="C638" s="137" t="s">
        <v>432</v>
      </c>
      <c r="D638" s="137" t="s">
        <v>83</v>
      </c>
      <c r="E638" s="137" t="s">
        <v>433</v>
      </c>
      <c r="F638" s="137" t="s">
        <v>180</v>
      </c>
      <c r="G638" s="137" t="s">
        <v>1068</v>
      </c>
      <c r="H638" s="138">
        <v>2587</v>
      </c>
      <c r="I638" s="136">
        <v>2</v>
      </c>
      <c r="J638" s="139">
        <f>หนองคาย!F53</f>
        <v>125936.63</v>
      </c>
      <c r="K638" s="140">
        <f>หนองคาย!AH53</f>
        <v>164232.28</v>
      </c>
      <c r="L638" s="141">
        <f>หนองคาย!AI53</f>
        <v>225451.13</v>
      </c>
      <c r="M638" s="141">
        <f>หนองคาย!AJ53</f>
        <v>266057.28999999998</v>
      </c>
      <c r="N638" s="137"/>
      <c r="O638" s="137"/>
      <c r="P638" s="137"/>
      <c r="Q638" s="129">
        <f t="shared" si="68"/>
        <v>-40606.159999999974</v>
      </c>
      <c r="R638" s="130">
        <f t="shared" si="69"/>
        <v>87.147711635098574</v>
      </c>
    </row>
    <row r="639" spans="1:18" s="148" customFormat="1" x14ac:dyDescent="0.35">
      <c r="A639" s="142">
        <v>3</v>
      </c>
      <c r="B639" s="143" t="s">
        <v>62</v>
      </c>
      <c r="C639" s="143"/>
      <c r="D639" s="143"/>
      <c r="E639" s="143" t="s">
        <v>77</v>
      </c>
      <c r="F639" s="143"/>
      <c r="G639" s="143" t="s">
        <v>435</v>
      </c>
      <c r="H639" s="149">
        <f>SUM(H623:H638)</f>
        <v>53124</v>
      </c>
      <c r="I639" s="142"/>
      <c r="J639" s="145">
        <f>SUM(J623:J638)</f>
        <v>4286389.38</v>
      </c>
      <c r="K639" s="145">
        <f t="shared" ref="K639:M639" si="74">SUM(K623:K638)</f>
        <v>3218887.8799999994</v>
      </c>
      <c r="L639" s="145">
        <f t="shared" si="74"/>
        <v>3534782.09</v>
      </c>
      <c r="M639" s="145">
        <f t="shared" si="74"/>
        <v>4036225.9099999992</v>
      </c>
      <c r="N639" s="143">
        <v>15</v>
      </c>
      <c r="O639" s="143">
        <v>15</v>
      </c>
      <c r="P639" s="143">
        <f>N639-O639</f>
        <v>0</v>
      </c>
      <c r="Q639" s="146">
        <f t="shared" si="68"/>
        <v>-501443.81999999937</v>
      </c>
      <c r="R639" s="147">
        <f>L639/H639</f>
        <v>66.538327121451701</v>
      </c>
    </row>
    <row r="640" spans="1:18" x14ac:dyDescent="0.35">
      <c r="A640" s="136">
        <v>1</v>
      </c>
      <c r="B640" s="137" t="s">
        <v>62</v>
      </c>
      <c r="C640" s="137" t="s">
        <v>436</v>
      </c>
      <c r="D640" s="137" t="s">
        <v>90</v>
      </c>
      <c r="E640" s="137" t="s">
        <v>437</v>
      </c>
      <c r="F640" s="137" t="s">
        <v>210</v>
      </c>
      <c r="G640" s="137" t="s">
        <v>438</v>
      </c>
      <c r="H640" s="138"/>
      <c r="I640" s="136"/>
      <c r="J640" s="139"/>
      <c r="K640" s="140"/>
      <c r="L640" s="141"/>
      <c r="M640" s="141"/>
      <c r="N640" s="137"/>
      <c r="O640" s="137"/>
      <c r="P640" s="137"/>
    </row>
    <row r="641" spans="1:18" s="156" customFormat="1" x14ac:dyDescent="0.35">
      <c r="A641" s="150">
        <v>2</v>
      </c>
      <c r="B641" s="151" t="s">
        <v>62</v>
      </c>
      <c r="C641" s="151" t="s">
        <v>436</v>
      </c>
      <c r="D641" s="151" t="s">
        <v>90</v>
      </c>
      <c r="E641" s="151" t="s">
        <v>437</v>
      </c>
      <c r="F641" s="151" t="s">
        <v>180</v>
      </c>
      <c r="G641" s="151" t="s">
        <v>1069</v>
      </c>
      <c r="H641" s="152">
        <v>2455</v>
      </c>
      <c r="I641" s="150">
        <v>2</v>
      </c>
      <c r="J641" s="139">
        <f>หนองคาย!F54</f>
        <v>109956.79</v>
      </c>
      <c r="K641" s="153">
        <f>หนองคาย!AH54</f>
        <v>158180.28</v>
      </c>
      <c r="L641" s="141">
        <f>หนองคาย!AI54</f>
        <v>233011.06</v>
      </c>
      <c r="M641" s="141">
        <f>หนองคาย!AJ54</f>
        <v>184496.57</v>
      </c>
      <c r="N641" s="151"/>
      <c r="O641" s="151"/>
      <c r="P641" s="151"/>
      <c r="Q641" s="129">
        <f t="shared" si="68"/>
        <v>48514.489999999991</v>
      </c>
      <c r="R641" s="130">
        <f t="shared" si="69"/>
        <v>94.912855397148675</v>
      </c>
    </row>
    <row r="642" spans="1:18" x14ac:dyDescent="0.35">
      <c r="A642" s="136">
        <v>3</v>
      </c>
      <c r="B642" s="137" t="s">
        <v>62</v>
      </c>
      <c r="C642" s="137" t="s">
        <v>436</v>
      </c>
      <c r="D642" s="137" t="s">
        <v>90</v>
      </c>
      <c r="E642" s="137" t="s">
        <v>437</v>
      </c>
      <c r="F642" s="137" t="s">
        <v>180</v>
      </c>
      <c r="G642" s="137" t="s">
        <v>1070</v>
      </c>
      <c r="H642" s="138">
        <v>2020</v>
      </c>
      <c r="I642" s="136">
        <v>2</v>
      </c>
      <c r="J642" s="139">
        <f>หนองคาย!F55</f>
        <v>137080.12</v>
      </c>
      <c r="K642" s="153">
        <f>หนองคาย!AH55</f>
        <v>173642.21999999997</v>
      </c>
      <c r="L642" s="141">
        <f>หนองคาย!AI55</f>
        <v>157081</v>
      </c>
      <c r="M642" s="141">
        <f>หนองคาย!AJ55</f>
        <v>199311.13</v>
      </c>
      <c r="N642" s="137"/>
      <c r="O642" s="137"/>
      <c r="P642" s="137"/>
      <c r="Q642" s="129">
        <f t="shared" si="68"/>
        <v>-42230.130000000005</v>
      </c>
      <c r="R642" s="130">
        <f t="shared" si="69"/>
        <v>77.762871287128718</v>
      </c>
    </row>
    <row r="643" spans="1:18" x14ac:dyDescent="0.35">
      <c r="A643" s="136">
        <v>4</v>
      </c>
      <c r="B643" s="137" t="s">
        <v>62</v>
      </c>
      <c r="C643" s="137" t="s">
        <v>436</v>
      </c>
      <c r="D643" s="137" t="s">
        <v>90</v>
      </c>
      <c r="E643" s="137" t="s">
        <v>437</v>
      </c>
      <c r="F643" s="137" t="s">
        <v>180</v>
      </c>
      <c r="G643" s="137" t="s">
        <v>1071</v>
      </c>
      <c r="H643" s="138">
        <v>3422</v>
      </c>
      <c r="I643" s="136">
        <v>3</v>
      </c>
      <c r="J643" s="139">
        <f>หนองคาย!F56</f>
        <v>395191.5</v>
      </c>
      <c r="K643" s="153">
        <f>หนองคาย!AH56</f>
        <v>360399.55</v>
      </c>
      <c r="L643" s="141">
        <f>หนองคาย!AI56</f>
        <v>201336.6</v>
      </c>
      <c r="M643" s="141">
        <f>หนองคาย!AJ56</f>
        <v>269904.73000000004</v>
      </c>
      <c r="N643" s="137"/>
      <c r="O643" s="137"/>
      <c r="P643" s="137"/>
      <c r="Q643" s="129">
        <f t="shared" si="68"/>
        <v>-68568.130000000034</v>
      </c>
      <c r="R643" s="130">
        <f t="shared" si="69"/>
        <v>58.835943892460548</v>
      </c>
    </row>
    <row r="644" spans="1:18" x14ac:dyDescent="0.35">
      <c r="A644" s="136">
        <v>5</v>
      </c>
      <c r="B644" s="137" t="s">
        <v>62</v>
      </c>
      <c r="C644" s="137" t="s">
        <v>436</v>
      </c>
      <c r="D644" s="137" t="s">
        <v>90</v>
      </c>
      <c r="E644" s="137" t="s">
        <v>437</v>
      </c>
      <c r="F644" s="137" t="s">
        <v>180</v>
      </c>
      <c r="G644" s="137" t="s">
        <v>1072</v>
      </c>
      <c r="H644" s="138">
        <v>2553</v>
      </c>
      <c r="I644" s="136">
        <v>2</v>
      </c>
      <c r="J644" s="139">
        <f>หนองคาย!F57</f>
        <v>291444.3</v>
      </c>
      <c r="K644" s="153">
        <f>หนองคาย!AH57</f>
        <v>350158.37</v>
      </c>
      <c r="L644" s="141">
        <f>หนองคาย!AI57</f>
        <v>358746.91000000003</v>
      </c>
      <c r="M644" s="141">
        <f>หนองคาย!AJ57</f>
        <v>214940.1</v>
      </c>
      <c r="N644" s="137"/>
      <c r="O644" s="137"/>
      <c r="P644" s="137"/>
      <c r="Q644" s="129">
        <f t="shared" si="68"/>
        <v>143806.81000000003</v>
      </c>
      <c r="R644" s="130">
        <f t="shared" si="69"/>
        <v>140.51974539757148</v>
      </c>
    </row>
    <row r="645" spans="1:18" x14ac:dyDescent="0.35">
      <c r="A645" s="136">
        <v>6</v>
      </c>
      <c r="B645" s="137" t="s">
        <v>62</v>
      </c>
      <c r="C645" s="137" t="s">
        <v>436</v>
      </c>
      <c r="D645" s="137" t="s">
        <v>90</v>
      </c>
      <c r="E645" s="137" t="s">
        <v>437</v>
      </c>
      <c r="F645" s="137" t="s">
        <v>180</v>
      </c>
      <c r="G645" s="137" t="s">
        <v>1073</v>
      </c>
      <c r="H645" s="138">
        <v>961</v>
      </c>
      <c r="I645" s="136">
        <v>1</v>
      </c>
      <c r="J645" s="139">
        <f>หนองคาย!F58</f>
        <v>48636.35</v>
      </c>
      <c r="K645" s="153">
        <f>หนองคาย!AH58</f>
        <v>78039.180000000008</v>
      </c>
      <c r="L645" s="141">
        <f>หนองคาย!AI58</f>
        <v>135127.76</v>
      </c>
      <c r="M645" s="141">
        <f>หนองคาย!AJ58</f>
        <v>138674.43000000002</v>
      </c>
      <c r="N645" s="137"/>
      <c r="O645" s="137"/>
      <c r="P645" s="137"/>
      <c r="Q645" s="129">
        <f t="shared" si="68"/>
        <v>-3546.6700000000128</v>
      </c>
      <c r="R645" s="130">
        <f t="shared" si="69"/>
        <v>140.61161290322582</v>
      </c>
    </row>
    <row r="646" spans="1:18" x14ac:dyDescent="0.35">
      <c r="A646" s="136">
        <v>7</v>
      </c>
      <c r="B646" s="137" t="s">
        <v>62</v>
      </c>
      <c r="C646" s="137" t="s">
        <v>436</v>
      </c>
      <c r="D646" s="137" t="s">
        <v>90</v>
      </c>
      <c r="E646" s="137" t="s">
        <v>437</v>
      </c>
      <c r="F646" s="137" t="s">
        <v>180</v>
      </c>
      <c r="G646" s="137" t="s">
        <v>1074</v>
      </c>
      <c r="H646" s="138">
        <v>2039</v>
      </c>
      <c r="I646" s="136">
        <v>2</v>
      </c>
      <c r="J646" s="139">
        <f>หนองคาย!F59</f>
        <v>635464.57999999996</v>
      </c>
      <c r="K646" s="153">
        <f>หนองคาย!AH59</f>
        <v>669979.79999999993</v>
      </c>
      <c r="L646" s="141">
        <f>หนองคาย!AI59</f>
        <v>165422.5</v>
      </c>
      <c r="M646" s="141">
        <f>หนองคาย!AJ59</f>
        <v>275332.16000000003</v>
      </c>
      <c r="N646" s="137"/>
      <c r="O646" s="137"/>
      <c r="P646" s="137"/>
      <c r="Q646" s="129">
        <f t="shared" si="68"/>
        <v>-109909.66000000003</v>
      </c>
      <c r="R646" s="130">
        <f t="shared" si="69"/>
        <v>81.129230014713102</v>
      </c>
    </row>
    <row r="647" spans="1:18" s="148" customFormat="1" x14ac:dyDescent="0.35">
      <c r="A647" s="142">
        <v>4</v>
      </c>
      <c r="B647" s="143" t="s">
        <v>62</v>
      </c>
      <c r="C647" s="143"/>
      <c r="D647" s="143"/>
      <c r="E647" s="143" t="s">
        <v>77</v>
      </c>
      <c r="F647" s="143"/>
      <c r="G647" s="143" t="s">
        <v>439</v>
      </c>
      <c r="H647" s="149">
        <f>SUM(H640:H646)</f>
        <v>13450</v>
      </c>
      <c r="I647" s="142"/>
      <c r="J647" s="145">
        <f>SUM(J640:J646)</f>
        <v>1617773.64</v>
      </c>
      <c r="K647" s="145">
        <f t="shared" ref="K647:M647" si="75">SUM(K640:K646)</f>
        <v>1790399.4</v>
      </c>
      <c r="L647" s="145">
        <f t="shared" si="75"/>
        <v>1250725.83</v>
      </c>
      <c r="M647" s="145">
        <f t="shared" si="75"/>
        <v>1282659.1200000001</v>
      </c>
      <c r="N647" s="143">
        <v>6</v>
      </c>
      <c r="O647" s="143">
        <v>6</v>
      </c>
      <c r="P647" s="143">
        <f>N647-O647</f>
        <v>0</v>
      </c>
      <c r="Q647" s="146">
        <f t="shared" ref="Q647:Q710" si="76">L647-M647</f>
        <v>-31933.290000000037</v>
      </c>
      <c r="R647" s="147">
        <f>L647/H647</f>
        <v>92.990768029739783</v>
      </c>
    </row>
    <row r="648" spans="1:18" x14ac:dyDescent="0.35">
      <c r="A648" s="136">
        <v>1</v>
      </c>
      <c r="B648" s="137" t="s">
        <v>62</v>
      </c>
      <c r="C648" s="137" t="s">
        <v>440</v>
      </c>
      <c r="D648" s="137" t="s">
        <v>97</v>
      </c>
      <c r="E648" s="137" t="s">
        <v>441</v>
      </c>
      <c r="F648" s="137" t="s">
        <v>210</v>
      </c>
      <c r="G648" s="137" t="s">
        <v>442</v>
      </c>
      <c r="H648" s="138"/>
      <c r="I648" s="136"/>
      <c r="J648" s="139"/>
      <c r="K648" s="140"/>
      <c r="L648" s="141"/>
      <c r="M648" s="141"/>
      <c r="N648" s="137"/>
      <c r="O648" s="137"/>
      <c r="P648" s="137"/>
    </row>
    <row r="649" spans="1:18" x14ac:dyDescent="0.35">
      <c r="A649" s="136">
        <v>2</v>
      </c>
      <c r="B649" s="137" t="s">
        <v>62</v>
      </c>
      <c r="C649" s="137" t="s">
        <v>440</v>
      </c>
      <c r="D649" s="137" t="s">
        <v>97</v>
      </c>
      <c r="E649" s="137" t="s">
        <v>441</v>
      </c>
      <c r="F649" s="137" t="s">
        <v>180</v>
      </c>
      <c r="G649" s="137" t="s">
        <v>1075</v>
      </c>
      <c r="H649" s="138">
        <v>3187</v>
      </c>
      <c r="I649" s="136">
        <v>3</v>
      </c>
      <c r="J649" s="139">
        <f>หนองคาย!F60</f>
        <v>0</v>
      </c>
      <c r="K649" s="140">
        <f>หนองคาย!AH60</f>
        <v>0</v>
      </c>
      <c r="L649" s="141">
        <f>หนองคาย!AI60</f>
        <v>0</v>
      </c>
      <c r="M649" s="141">
        <f>หนองคาย!AJ60</f>
        <v>0</v>
      </c>
      <c r="N649" s="137"/>
      <c r="O649" s="137"/>
      <c r="P649" s="137"/>
      <c r="Q649" s="129">
        <f t="shared" si="76"/>
        <v>0</v>
      </c>
      <c r="R649" s="130">
        <f t="shared" ref="R649:R710" si="77">L649/H649</f>
        <v>0</v>
      </c>
    </row>
    <row r="650" spans="1:18" x14ac:dyDescent="0.35">
      <c r="A650" s="136">
        <v>3</v>
      </c>
      <c r="B650" s="137" t="s">
        <v>62</v>
      </c>
      <c r="C650" s="137" t="s">
        <v>440</v>
      </c>
      <c r="D650" s="137" t="s">
        <v>97</v>
      </c>
      <c r="E650" s="137" t="s">
        <v>441</v>
      </c>
      <c r="F650" s="137" t="s">
        <v>180</v>
      </c>
      <c r="G650" s="137" t="s">
        <v>1076</v>
      </c>
      <c r="H650" s="138">
        <v>4931</v>
      </c>
      <c r="I650" s="136">
        <v>4</v>
      </c>
      <c r="J650" s="139">
        <f>หนองคาย!F61</f>
        <v>3219.52</v>
      </c>
      <c r="K650" s="140">
        <f>หนองคาย!AH61</f>
        <v>8797.17</v>
      </c>
      <c r="L650" s="141">
        <f>หนองคาย!AI61</f>
        <v>114546.86</v>
      </c>
      <c r="M650" s="141">
        <f>หนองคาย!AJ61</f>
        <v>164464.89000000001</v>
      </c>
      <c r="N650" s="137"/>
      <c r="O650" s="137"/>
      <c r="P650" s="137"/>
      <c r="Q650" s="129">
        <f t="shared" si="76"/>
        <v>-49918.030000000013</v>
      </c>
      <c r="R650" s="130">
        <f t="shared" si="77"/>
        <v>23.229945244372338</v>
      </c>
    </row>
    <row r="651" spans="1:18" x14ac:dyDescent="0.35">
      <c r="A651" s="136">
        <v>4</v>
      </c>
      <c r="B651" s="137" t="s">
        <v>62</v>
      </c>
      <c r="C651" s="137" t="s">
        <v>440</v>
      </c>
      <c r="D651" s="137" t="s">
        <v>97</v>
      </c>
      <c r="E651" s="137" t="s">
        <v>441</v>
      </c>
      <c r="F651" s="137" t="s">
        <v>180</v>
      </c>
      <c r="G651" s="137" t="s">
        <v>1077</v>
      </c>
      <c r="H651" s="138">
        <v>2673</v>
      </c>
      <c r="I651" s="136">
        <v>2</v>
      </c>
      <c r="J651" s="139">
        <f>หนองคาย!F62</f>
        <v>101773.55</v>
      </c>
      <c r="K651" s="140">
        <f>หนองคาย!AH62</f>
        <v>110466.63</v>
      </c>
      <c r="L651" s="141">
        <f>หนองคาย!AI62</f>
        <v>128975.2</v>
      </c>
      <c r="M651" s="141">
        <f>หนองคาย!AJ62</f>
        <v>223736.71</v>
      </c>
      <c r="N651" s="137"/>
      <c r="O651" s="137"/>
      <c r="P651" s="137"/>
      <c r="Q651" s="129">
        <f t="shared" si="76"/>
        <v>-94761.51</v>
      </c>
      <c r="R651" s="130">
        <f t="shared" si="77"/>
        <v>48.251103628881403</v>
      </c>
    </row>
    <row r="652" spans="1:18" x14ac:dyDescent="0.35">
      <c r="A652" s="136">
        <v>5</v>
      </c>
      <c r="B652" s="137" t="s">
        <v>62</v>
      </c>
      <c r="C652" s="137" t="s">
        <v>440</v>
      </c>
      <c r="D652" s="137" t="s">
        <v>97</v>
      </c>
      <c r="E652" s="137" t="s">
        <v>441</v>
      </c>
      <c r="F652" s="137" t="s">
        <v>180</v>
      </c>
      <c r="G652" s="137" t="s">
        <v>1078</v>
      </c>
      <c r="H652" s="138">
        <v>3204</v>
      </c>
      <c r="I652" s="136">
        <v>3</v>
      </c>
      <c r="J652" s="139">
        <f>หนองคาย!F63</f>
        <v>20031.02</v>
      </c>
      <c r="K652" s="140">
        <f>หนองคาย!AH63</f>
        <v>29060.79</v>
      </c>
      <c r="L652" s="141">
        <f>หนองคาย!AI63</f>
        <v>178492.63</v>
      </c>
      <c r="M652" s="141">
        <f>หนองคาย!AJ63</f>
        <v>183576.67</v>
      </c>
      <c r="N652" s="137"/>
      <c r="O652" s="137"/>
      <c r="P652" s="137"/>
      <c r="Q652" s="129">
        <f t="shared" si="76"/>
        <v>-5084.0400000000081</v>
      </c>
      <c r="R652" s="130">
        <f t="shared" si="77"/>
        <v>55.709310237203496</v>
      </c>
    </row>
    <row r="653" spans="1:18" x14ac:dyDescent="0.35">
      <c r="A653" s="136">
        <v>6</v>
      </c>
      <c r="B653" s="137" t="s">
        <v>62</v>
      </c>
      <c r="C653" s="137" t="s">
        <v>440</v>
      </c>
      <c r="D653" s="137" t="s">
        <v>97</v>
      </c>
      <c r="E653" s="137" t="s">
        <v>441</v>
      </c>
      <c r="F653" s="137" t="s">
        <v>180</v>
      </c>
      <c r="G653" s="137" t="s">
        <v>1079</v>
      </c>
      <c r="H653" s="138">
        <v>2244</v>
      </c>
      <c r="I653" s="136">
        <v>2</v>
      </c>
      <c r="J653" s="139">
        <f>หนองคาย!F64</f>
        <v>4407.78</v>
      </c>
      <c r="K653" s="140">
        <f>หนองคาย!AH64</f>
        <v>13641.470000000001</v>
      </c>
      <c r="L653" s="141">
        <f>หนองคาย!AI64</f>
        <v>74230.600000000006</v>
      </c>
      <c r="M653" s="141">
        <f>หนองคาย!AJ64</f>
        <v>136948.91</v>
      </c>
      <c r="N653" s="137"/>
      <c r="O653" s="137"/>
      <c r="P653" s="137"/>
      <c r="Q653" s="129">
        <f t="shared" si="76"/>
        <v>-62718.31</v>
      </c>
      <c r="R653" s="130">
        <f t="shared" si="77"/>
        <v>33.079590017825318</v>
      </c>
    </row>
    <row r="654" spans="1:18" s="148" customFormat="1" x14ac:dyDescent="0.35">
      <c r="A654" s="142">
        <v>5</v>
      </c>
      <c r="B654" s="143" t="s">
        <v>62</v>
      </c>
      <c r="C654" s="143"/>
      <c r="D654" s="143"/>
      <c r="E654" s="143" t="s">
        <v>77</v>
      </c>
      <c r="F654" s="143"/>
      <c r="G654" s="143" t="s">
        <v>443</v>
      </c>
      <c r="H654" s="149">
        <f>SUM(H648:H653)</f>
        <v>16239</v>
      </c>
      <c r="I654" s="142"/>
      <c r="J654" s="145">
        <f>SUM(J648:J653)</f>
        <v>129431.87000000001</v>
      </c>
      <c r="K654" s="180">
        <f>SUM(K648:K653)</f>
        <v>161966.06</v>
      </c>
      <c r="L654" s="145">
        <f t="shared" ref="L654:M654" si="78">SUM(L648:L653)</f>
        <v>496245.29000000004</v>
      </c>
      <c r="M654" s="145">
        <f t="shared" si="78"/>
        <v>708727.18</v>
      </c>
      <c r="N654" s="143">
        <v>5</v>
      </c>
      <c r="O654" s="143">
        <v>4</v>
      </c>
      <c r="P654" s="143">
        <f>N654-O654</f>
        <v>1</v>
      </c>
      <c r="Q654" s="146">
        <f t="shared" si="76"/>
        <v>-212481.89</v>
      </c>
      <c r="R654" s="147">
        <f>L654/H654</f>
        <v>30.5588576882813</v>
      </c>
    </row>
    <row r="655" spans="1:18" x14ac:dyDescent="0.35">
      <c r="A655" s="136">
        <v>1</v>
      </c>
      <c r="B655" s="137" t="s">
        <v>62</v>
      </c>
      <c r="C655" s="137" t="s">
        <v>444</v>
      </c>
      <c r="D655" s="137" t="s">
        <v>111</v>
      </c>
      <c r="E655" s="137" t="s">
        <v>445</v>
      </c>
      <c r="F655" s="137" t="s">
        <v>210</v>
      </c>
      <c r="G655" s="137" t="s">
        <v>446</v>
      </c>
      <c r="H655" s="138"/>
      <c r="I655" s="136"/>
      <c r="J655" s="139"/>
      <c r="K655" s="140"/>
      <c r="L655" s="141"/>
      <c r="M655" s="141"/>
      <c r="N655" s="137"/>
      <c r="O655" s="137"/>
      <c r="P655" s="137"/>
    </row>
    <row r="656" spans="1:18" x14ac:dyDescent="0.35">
      <c r="A656" s="136">
        <v>2</v>
      </c>
      <c r="B656" s="137" t="s">
        <v>62</v>
      </c>
      <c r="C656" s="137" t="s">
        <v>444</v>
      </c>
      <c r="D656" s="137" t="s">
        <v>111</v>
      </c>
      <c r="E656" s="137" t="s">
        <v>445</v>
      </c>
      <c r="F656" s="137" t="s">
        <v>180</v>
      </c>
      <c r="G656" s="137" t="s">
        <v>1080</v>
      </c>
      <c r="H656" s="138">
        <v>5619</v>
      </c>
      <c r="I656" s="136">
        <v>4</v>
      </c>
      <c r="J656" s="139">
        <f>หนองคาย!F65</f>
        <v>169986.39</v>
      </c>
      <c r="K656" s="140">
        <f>หนองคาย!AH65</f>
        <v>257790.25</v>
      </c>
      <c r="L656" s="141">
        <f>หนองคาย!AI65</f>
        <v>233945.2</v>
      </c>
      <c r="M656" s="141">
        <f>หนองคาย!AJ65</f>
        <v>299423.46999999997</v>
      </c>
      <c r="N656" s="137"/>
      <c r="O656" s="137"/>
      <c r="P656" s="137"/>
      <c r="Q656" s="129">
        <f t="shared" si="76"/>
        <v>-65478.26999999996</v>
      </c>
      <c r="R656" s="130">
        <f t="shared" si="77"/>
        <v>41.634668090407551</v>
      </c>
    </row>
    <row r="657" spans="1:18" x14ac:dyDescent="0.35">
      <c r="A657" s="136">
        <v>3</v>
      </c>
      <c r="B657" s="137" t="s">
        <v>62</v>
      </c>
      <c r="C657" s="137" t="s">
        <v>444</v>
      </c>
      <c r="D657" s="137" t="s">
        <v>111</v>
      </c>
      <c r="E657" s="137" t="s">
        <v>445</v>
      </c>
      <c r="F657" s="137" t="s">
        <v>180</v>
      </c>
      <c r="G657" s="137" t="s">
        <v>1081</v>
      </c>
      <c r="H657" s="138">
        <v>5086</v>
      </c>
      <c r="I657" s="136">
        <v>4</v>
      </c>
      <c r="J657" s="139">
        <f>หนองคาย!F66</f>
        <v>67459.199999999997</v>
      </c>
      <c r="K657" s="140">
        <f>หนองคาย!AH66</f>
        <v>120960.81</v>
      </c>
      <c r="L657" s="141">
        <f>หนองคาย!AI66</f>
        <v>180133.3</v>
      </c>
      <c r="M657" s="141">
        <f>หนองคาย!AJ66</f>
        <v>285569.55</v>
      </c>
      <c r="N657" s="137"/>
      <c r="O657" s="137"/>
      <c r="P657" s="137"/>
      <c r="Q657" s="129">
        <f t="shared" si="76"/>
        <v>-105436.25</v>
      </c>
      <c r="R657" s="130">
        <f t="shared" si="77"/>
        <v>35.417479355092411</v>
      </c>
    </row>
    <row r="658" spans="1:18" x14ac:dyDescent="0.35">
      <c r="A658" s="136">
        <v>4</v>
      </c>
      <c r="B658" s="137" t="s">
        <v>62</v>
      </c>
      <c r="C658" s="137" t="s">
        <v>444</v>
      </c>
      <c r="D658" s="137" t="s">
        <v>111</v>
      </c>
      <c r="E658" s="137" t="s">
        <v>445</v>
      </c>
      <c r="F658" s="137" t="s">
        <v>180</v>
      </c>
      <c r="G658" s="137" t="s">
        <v>1082</v>
      </c>
      <c r="H658" s="138">
        <v>7208</v>
      </c>
      <c r="I658" s="136">
        <v>5</v>
      </c>
      <c r="J658" s="139">
        <f>หนองคาย!F67</f>
        <v>336754.54</v>
      </c>
      <c r="K658" s="140">
        <f>หนองคาย!AH67</f>
        <v>363966.87</v>
      </c>
      <c r="L658" s="141">
        <f>หนองคาย!AI67</f>
        <v>138430.16</v>
      </c>
      <c r="M658" s="141">
        <f>หนองคาย!AJ67</f>
        <v>197160.94</v>
      </c>
      <c r="N658" s="137"/>
      <c r="O658" s="137"/>
      <c r="P658" s="137"/>
      <c r="Q658" s="129">
        <f t="shared" si="76"/>
        <v>-58730.78</v>
      </c>
      <c r="R658" s="130">
        <f t="shared" si="77"/>
        <v>19.205072142064374</v>
      </c>
    </row>
    <row r="659" spans="1:18" s="148" customFormat="1" x14ac:dyDescent="0.35">
      <c r="A659" s="142">
        <v>6</v>
      </c>
      <c r="B659" s="143" t="s">
        <v>62</v>
      </c>
      <c r="C659" s="143"/>
      <c r="D659" s="143"/>
      <c r="E659" s="143" t="s">
        <v>77</v>
      </c>
      <c r="F659" s="143"/>
      <c r="G659" s="143" t="s">
        <v>447</v>
      </c>
      <c r="H659" s="149">
        <f>SUM(H656:H658)</f>
        <v>17913</v>
      </c>
      <c r="I659" s="142"/>
      <c r="J659" s="145">
        <f>SUM(J655:J658)</f>
        <v>574200.13</v>
      </c>
      <c r="K659" s="145">
        <f t="shared" ref="K659:M659" si="79">SUM(K655:K658)</f>
        <v>742717.92999999993</v>
      </c>
      <c r="L659" s="145">
        <f t="shared" si="79"/>
        <v>552508.66</v>
      </c>
      <c r="M659" s="145">
        <f t="shared" si="79"/>
        <v>782153.96</v>
      </c>
      <c r="N659" s="143">
        <v>3</v>
      </c>
      <c r="O659" s="143">
        <v>3</v>
      </c>
      <c r="P659" s="143">
        <f>N659-O659</f>
        <v>0</v>
      </c>
      <c r="Q659" s="146">
        <f t="shared" si="76"/>
        <v>-229645.29999999993</v>
      </c>
      <c r="R659" s="147">
        <f>L659/H659</f>
        <v>30.844004912633284</v>
      </c>
    </row>
    <row r="660" spans="1:18" x14ac:dyDescent="0.35">
      <c r="A660" s="136">
        <v>1</v>
      </c>
      <c r="B660" s="137" t="s">
        <v>62</v>
      </c>
      <c r="C660" s="137" t="s">
        <v>448</v>
      </c>
      <c r="D660" s="137" t="s">
        <v>125</v>
      </c>
      <c r="E660" s="137" t="s">
        <v>449</v>
      </c>
      <c r="F660" s="137" t="s">
        <v>210</v>
      </c>
      <c r="G660" s="137" t="s">
        <v>450</v>
      </c>
      <c r="H660" s="138"/>
      <c r="I660" s="136"/>
      <c r="J660" s="139"/>
      <c r="K660" s="140"/>
      <c r="L660" s="141"/>
      <c r="M660" s="141"/>
      <c r="N660" s="137"/>
      <c r="O660" s="137"/>
      <c r="P660" s="137"/>
    </row>
    <row r="661" spans="1:18" x14ac:dyDescent="0.35">
      <c r="A661" s="136">
        <v>2</v>
      </c>
      <c r="B661" s="137" t="s">
        <v>62</v>
      </c>
      <c r="C661" s="137" t="s">
        <v>448</v>
      </c>
      <c r="D661" s="137" t="s">
        <v>125</v>
      </c>
      <c r="E661" s="137" t="s">
        <v>449</v>
      </c>
      <c r="F661" s="137" t="s">
        <v>180</v>
      </c>
      <c r="G661" s="137" t="s">
        <v>1083</v>
      </c>
      <c r="H661" s="138">
        <v>2983</v>
      </c>
      <c r="I661" s="136">
        <v>2</v>
      </c>
      <c r="J661" s="139">
        <f>หนองคาย!F68</f>
        <v>209802.4</v>
      </c>
      <c r="K661" s="140">
        <f>หนองคาย!AH68</f>
        <v>223014.47</v>
      </c>
      <c r="L661" s="141">
        <f>หนองคาย!AI68</f>
        <v>147485.35999999999</v>
      </c>
      <c r="M661" s="141">
        <f>หนองคาย!AJ68</f>
        <v>292471.57999999996</v>
      </c>
      <c r="N661" s="137"/>
      <c r="O661" s="137"/>
      <c r="P661" s="137"/>
      <c r="Q661" s="129">
        <f t="shared" si="76"/>
        <v>-144986.21999999997</v>
      </c>
      <c r="R661" s="130">
        <f t="shared" si="77"/>
        <v>49.441957760643639</v>
      </c>
    </row>
    <row r="662" spans="1:18" x14ac:dyDescent="0.35">
      <c r="A662" s="136">
        <v>3</v>
      </c>
      <c r="B662" s="137" t="s">
        <v>62</v>
      </c>
      <c r="C662" s="137" t="s">
        <v>448</v>
      </c>
      <c r="D662" s="137" t="s">
        <v>125</v>
      </c>
      <c r="E662" s="137" t="s">
        <v>449</v>
      </c>
      <c r="F662" s="137" t="s">
        <v>180</v>
      </c>
      <c r="G662" s="137" t="s">
        <v>1084</v>
      </c>
      <c r="H662" s="138">
        <v>3185</v>
      </c>
      <c r="I662" s="136">
        <v>3</v>
      </c>
      <c r="J662" s="139">
        <f>หนองคาย!F69</f>
        <v>140949.14000000001</v>
      </c>
      <c r="K662" s="140">
        <f>หนองคาย!AH69</f>
        <v>164941.12000000002</v>
      </c>
      <c r="L662" s="141">
        <f>หนองคาย!AI69</f>
        <v>95158.55</v>
      </c>
      <c r="M662" s="141">
        <f>หนองคาย!AJ69</f>
        <v>171862.43000000002</v>
      </c>
      <c r="N662" s="137"/>
      <c r="O662" s="137"/>
      <c r="P662" s="137"/>
      <c r="Q662" s="129">
        <f t="shared" si="76"/>
        <v>-76703.880000000019</v>
      </c>
      <c r="R662" s="130">
        <f t="shared" si="77"/>
        <v>29.877095761381476</v>
      </c>
    </row>
    <row r="663" spans="1:18" x14ac:dyDescent="0.35">
      <c r="A663" s="136">
        <v>4</v>
      </c>
      <c r="B663" s="137" t="s">
        <v>62</v>
      </c>
      <c r="C663" s="137" t="s">
        <v>448</v>
      </c>
      <c r="D663" s="137" t="s">
        <v>125</v>
      </c>
      <c r="E663" s="137" t="s">
        <v>449</v>
      </c>
      <c r="F663" s="137" t="s">
        <v>180</v>
      </c>
      <c r="G663" s="137" t="s">
        <v>1085</v>
      </c>
      <c r="H663" s="138">
        <v>5687</v>
      </c>
      <c r="I663" s="136">
        <v>4</v>
      </c>
      <c r="J663" s="139">
        <f>หนองคาย!F70</f>
        <v>495379.49</v>
      </c>
      <c r="K663" s="140">
        <f>หนองคาย!AH70</f>
        <v>590840.12</v>
      </c>
      <c r="L663" s="141">
        <f>หนองคาย!AI70</f>
        <v>523549.25</v>
      </c>
      <c r="M663" s="141">
        <f>หนองคาย!AJ70</f>
        <v>332418.77</v>
      </c>
      <c r="N663" s="137"/>
      <c r="O663" s="137"/>
      <c r="P663" s="137"/>
      <c r="Q663" s="129">
        <f t="shared" si="76"/>
        <v>191130.47999999998</v>
      </c>
      <c r="R663" s="130">
        <f t="shared" si="77"/>
        <v>92.060708633726037</v>
      </c>
    </row>
    <row r="664" spans="1:18" x14ac:dyDescent="0.35">
      <c r="A664" s="136">
        <v>5</v>
      </c>
      <c r="B664" s="137" t="s">
        <v>62</v>
      </c>
      <c r="C664" s="137" t="s">
        <v>448</v>
      </c>
      <c r="D664" s="137" t="s">
        <v>125</v>
      </c>
      <c r="E664" s="137" t="s">
        <v>449</v>
      </c>
      <c r="F664" s="137" t="s">
        <v>180</v>
      </c>
      <c r="G664" s="137" t="s">
        <v>1086</v>
      </c>
      <c r="H664" s="138">
        <v>5400</v>
      </c>
      <c r="I664" s="136">
        <v>4</v>
      </c>
      <c r="J664" s="139">
        <f>หนองคาย!F71</f>
        <v>1441585.21</v>
      </c>
      <c r="K664" s="140">
        <f>หนองคาย!AH71</f>
        <v>1475594.25</v>
      </c>
      <c r="L664" s="141">
        <f>หนองคาย!AI71</f>
        <v>157516.1</v>
      </c>
      <c r="M664" s="141">
        <f>หนองคาย!AJ71</f>
        <v>245085.38</v>
      </c>
      <c r="N664" s="137"/>
      <c r="O664" s="137"/>
      <c r="P664" s="137"/>
      <c r="Q664" s="129">
        <f t="shared" si="76"/>
        <v>-87569.279999999999</v>
      </c>
      <c r="R664" s="130">
        <f t="shared" si="77"/>
        <v>29.169648148148148</v>
      </c>
    </row>
    <row r="665" spans="1:18" x14ac:dyDescent="0.35">
      <c r="A665" s="136">
        <v>6</v>
      </c>
      <c r="B665" s="137" t="s">
        <v>62</v>
      </c>
      <c r="C665" s="137" t="s">
        <v>448</v>
      </c>
      <c r="D665" s="137" t="s">
        <v>125</v>
      </c>
      <c r="E665" s="137" t="s">
        <v>449</v>
      </c>
      <c r="F665" s="137" t="s">
        <v>180</v>
      </c>
      <c r="G665" s="137" t="s">
        <v>1087</v>
      </c>
      <c r="H665" s="138">
        <v>9957</v>
      </c>
      <c r="I665" s="136">
        <v>5</v>
      </c>
      <c r="J665" s="139">
        <f>หนองคาย!F72</f>
        <v>1075644.48</v>
      </c>
      <c r="K665" s="140">
        <f>หนองคาย!AH72</f>
        <v>1062831.3</v>
      </c>
      <c r="L665" s="141">
        <f>หนองคาย!AI72</f>
        <v>277216.11</v>
      </c>
      <c r="M665" s="141">
        <f>หนองคาย!AJ72</f>
        <v>424385.39</v>
      </c>
      <c r="N665" s="137"/>
      <c r="O665" s="137"/>
      <c r="P665" s="137"/>
      <c r="Q665" s="129">
        <f t="shared" si="76"/>
        <v>-147169.28000000003</v>
      </c>
      <c r="R665" s="130">
        <f t="shared" si="77"/>
        <v>27.841328713467909</v>
      </c>
    </row>
    <row r="666" spans="1:18" x14ac:dyDescent="0.35">
      <c r="A666" s="136">
        <v>7</v>
      </c>
      <c r="B666" s="137" t="s">
        <v>62</v>
      </c>
      <c r="C666" s="137" t="s">
        <v>448</v>
      </c>
      <c r="D666" s="137" t="s">
        <v>125</v>
      </c>
      <c r="E666" s="137" t="s">
        <v>449</v>
      </c>
      <c r="F666" s="137" t="s">
        <v>180</v>
      </c>
      <c r="G666" s="137" t="s">
        <v>1088</v>
      </c>
      <c r="H666" s="138">
        <v>2898</v>
      </c>
      <c r="I666" s="136">
        <v>2</v>
      </c>
      <c r="J666" s="139">
        <f>หนองคาย!F73</f>
        <v>748381.8</v>
      </c>
      <c r="K666" s="140">
        <f>หนองคาย!AH73</f>
        <v>716240.81</v>
      </c>
      <c r="L666" s="141">
        <f>หนองคาย!AI73</f>
        <v>143864.95000000001</v>
      </c>
      <c r="M666" s="141">
        <f>หนองคาย!AJ73</f>
        <v>162980.62</v>
      </c>
      <c r="N666" s="137"/>
      <c r="O666" s="137"/>
      <c r="P666" s="137"/>
      <c r="Q666" s="129">
        <f t="shared" si="76"/>
        <v>-19115.669999999984</v>
      </c>
      <c r="R666" s="130">
        <f t="shared" si="77"/>
        <v>49.642839889579022</v>
      </c>
    </row>
    <row r="667" spans="1:18" x14ac:dyDescent="0.35">
      <c r="A667" s="136">
        <v>8</v>
      </c>
      <c r="B667" s="137" t="s">
        <v>62</v>
      </c>
      <c r="C667" s="137" t="s">
        <v>448</v>
      </c>
      <c r="D667" s="137" t="s">
        <v>125</v>
      </c>
      <c r="E667" s="137" t="s">
        <v>449</v>
      </c>
      <c r="F667" s="137" t="s">
        <v>180</v>
      </c>
      <c r="G667" s="137" t="s">
        <v>1089</v>
      </c>
      <c r="H667" s="138">
        <v>3080</v>
      </c>
      <c r="I667" s="136">
        <v>3</v>
      </c>
      <c r="J667" s="139">
        <f>หนองคาย!F74</f>
        <v>5338.72</v>
      </c>
      <c r="K667" s="140">
        <f>หนองคาย!AH74</f>
        <v>9738.0999999999985</v>
      </c>
      <c r="L667" s="141">
        <f>หนองคาย!AI74</f>
        <v>228741.54</v>
      </c>
      <c r="M667" s="141">
        <f>หนองคาย!AJ74</f>
        <v>228314.22</v>
      </c>
      <c r="N667" s="137"/>
      <c r="O667" s="137"/>
      <c r="P667" s="137"/>
      <c r="Q667" s="129">
        <f t="shared" si="76"/>
        <v>427.32000000000698</v>
      </c>
      <c r="R667" s="130">
        <f t="shared" si="77"/>
        <v>74.26673376623377</v>
      </c>
    </row>
    <row r="668" spans="1:18" s="148" customFormat="1" x14ac:dyDescent="0.35">
      <c r="A668" s="142">
        <v>7</v>
      </c>
      <c r="B668" s="143" t="s">
        <v>62</v>
      </c>
      <c r="C668" s="143"/>
      <c r="D668" s="143"/>
      <c r="E668" s="143" t="s">
        <v>77</v>
      </c>
      <c r="F668" s="143"/>
      <c r="G668" s="143" t="s">
        <v>451</v>
      </c>
      <c r="H668" s="149">
        <f>SUM(H661:H667)</f>
        <v>33190</v>
      </c>
      <c r="I668" s="142"/>
      <c r="J668" s="145">
        <f>SUM(J660:J667)</f>
        <v>4117081.2400000007</v>
      </c>
      <c r="K668" s="145">
        <f t="shared" ref="K668:M668" si="80">SUM(K660:K667)</f>
        <v>4243200.17</v>
      </c>
      <c r="L668" s="145">
        <f t="shared" si="80"/>
        <v>1573531.8599999999</v>
      </c>
      <c r="M668" s="145">
        <f t="shared" si="80"/>
        <v>1857518.39</v>
      </c>
      <c r="N668" s="143">
        <v>7</v>
      </c>
      <c r="O668" s="143">
        <v>7</v>
      </c>
      <c r="P668" s="143">
        <f>N668-O668</f>
        <v>0</v>
      </c>
      <c r="Q668" s="146">
        <f t="shared" si="76"/>
        <v>-283986.53000000003</v>
      </c>
      <c r="R668" s="147">
        <f>L668/H668</f>
        <v>47.409818017475139</v>
      </c>
    </row>
    <row r="669" spans="1:18" x14ac:dyDescent="0.35">
      <c r="A669" s="136">
        <v>1</v>
      </c>
      <c r="B669" s="137" t="s">
        <v>62</v>
      </c>
      <c r="C669" s="137" t="s">
        <v>452</v>
      </c>
      <c r="D669" s="137" t="s">
        <v>130</v>
      </c>
      <c r="E669" s="137" t="s">
        <v>453</v>
      </c>
      <c r="F669" s="137" t="s">
        <v>210</v>
      </c>
      <c r="G669" s="137" t="s">
        <v>454</v>
      </c>
      <c r="H669" s="138"/>
      <c r="I669" s="136"/>
      <c r="J669" s="139"/>
      <c r="K669" s="140"/>
      <c r="L669" s="141"/>
      <c r="M669" s="141"/>
      <c r="N669" s="137"/>
      <c r="O669" s="137"/>
      <c r="P669" s="137"/>
    </row>
    <row r="670" spans="1:18" x14ac:dyDescent="0.35">
      <c r="A670" s="136">
        <v>2</v>
      </c>
      <c r="B670" s="137" t="s">
        <v>62</v>
      </c>
      <c r="C670" s="137" t="s">
        <v>452</v>
      </c>
      <c r="D670" s="137" t="s">
        <v>130</v>
      </c>
      <c r="E670" s="137" t="s">
        <v>453</v>
      </c>
      <c r="F670" s="137" t="s">
        <v>180</v>
      </c>
      <c r="G670" s="137" t="s">
        <v>1090</v>
      </c>
      <c r="H670" s="138">
        <v>5394</v>
      </c>
      <c r="I670" s="136">
        <v>4</v>
      </c>
      <c r="J670" s="139">
        <f>หนองคาย!F75</f>
        <v>194094.15</v>
      </c>
      <c r="K670" s="140">
        <f>หนองคาย!AH75</f>
        <v>227061.46000000002</v>
      </c>
      <c r="L670" s="141">
        <f>หนองคาย!AI75</f>
        <v>390992.15</v>
      </c>
      <c r="M670" s="141">
        <f>หนองคาย!AJ75</f>
        <v>391264.4</v>
      </c>
      <c r="N670" s="137"/>
      <c r="O670" s="137"/>
      <c r="P670" s="137"/>
      <c r="Q670" s="129">
        <f t="shared" si="76"/>
        <v>-272.25</v>
      </c>
      <c r="R670" s="130">
        <f t="shared" si="77"/>
        <v>72.48649425287357</v>
      </c>
    </row>
    <row r="671" spans="1:18" x14ac:dyDescent="0.35">
      <c r="A671" s="136">
        <v>3</v>
      </c>
      <c r="B671" s="137" t="s">
        <v>62</v>
      </c>
      <c r="C671" s="137" t="s">
        <v>452</v>
      </c>
      <c r="D671" s="137" t="s">
        <v>130</v>
      </c>
      <c r="E671" s="137" t="s">
        <v>453</v>
      </c>
      <c r="F671" s="137" t="s">
        <v>180</v>
      </c>
      <c r="G671" s="137" t="s">
        <v>1091</v>
      </c>
      <c r="H671" s="138">
        <v>6493</v>
      </c>
      <c r="I671" s="136">
        <v>5</v>
      </c>
      <c r="J671" s="139">
        <f>หนองคาย!F76</f>
        <v>332257.40999999997</v>
      </c>
      <c r="K671" s="140">
        <f>หนองคาย!AH76</f>
        <v>1167701.1399999999</v>
      </c>
      <c r="L671" s="141">
        <f>หนองคาย!AI76</f>
        <v>349086</v>
      </c>
      <c r="M671" s="141">
        <f>หนองคาย!AJ76</f>
        <v>302517.75</v>
      </c>
      <c r="N671" s="137"/>
      <c r="O671" s="137"/>
      <c r="P671" s="137"/>
      <c r="Q671" s="129">
        <f t="shared" si="76"/>
        <v>46568.25</v>
      </c>
      <c r="R671" s="130">
        <f t="shared" si="77"/>
        <v>53.763437548128756</v>
      </c>
    </row>
    <row r="672" spans="1:18" x14ac:dyDescent="0.35">
      <c r="A672" s="136">
        <v>4</v>
      </c>
      <c r="B672" s="137" t="s">
        <v>62</v>
      </c>
      <c r="C672" s="137" t="s">
        <v>452</v>
      </c>
      <c r="D672" s="137" t="s">
        <v>130</v>
      </c>
      <c r="E672" s="137" t="s">
        <v>453</v>
      </c>
      <c r="F672" s="137" t="s">
        <v>180</v>
      </c>
      <c r="G672" s="137" t="s">
        <v>1092</v>
      </c>
      <c r="H672" s="138">
        <v>2652</v>
      </c>
      <c r="I672" s="136">
        <v>2</v>
      </c>
      <c r="J672" s="139">
        <f>หนองคาย!F77</f>
        <v>129526.52</v>
      </c>
      <c r="K672" s="140">
        <f>หนองคาย!AH77</f>
        <v>130223.22000000003</v>
      </c>
      <c r="L672" s="141">
        <f>หนองคาย!AI77</f>
        <v>483919.5</v>
      </c>
      <c r="M672" s="141">
        <f>หนองคาย!AJ77</f>
        <v>375943.95</v>
      </c>
      <c r="N672" s="137"/>
      <c r="O672" s="137"/>
      <c r="P672" s="137"/>
      <c r="Q672" s="129">
        <f t="shared" si="76"/>
        <v>107975.54999999999</v>
      </c>
      <c r="R672" s="130">
        <f t="shared" si="77"/>
        <v>182.47341628959276</v>
      </c>
    </row>
    <row r="673" spans="1:18" x14ac:dyDescent="0.35">
      <c r="A673" s="136">
        <v>5</v>
      </c>
      <c r="B673" s="137" t="s">
        <v>62</v>
      </c>
      <c r="C673" s="137" t="s">
        <v>452</v>
      </c>
      <c r="D673" s="137" t="s">
        <v>130</v>
      </c>
      <c r="E673" s="137" t="s">
        <v>453</v>
      </c>
      <c r="F673" s="137" t="s">
        <v>180</v>
      </c>
      <c r="G673" s="137" t="s">
        <v>1093</v>
      </c>
      <c r="H673" s="138">
        <v>5048</v>
      </c>
      <c r="I673" s="136">
        <v>4</v>
      </c>
      <c r="J673" s="139">
        <f>หนองคาย!F78</f>
        <v>295404.40999999997</v>
      </c>
      <c r="K673" s="140">
        <f>หนองคาย!AH78</f>
        <v>403135.47</v>
      </c>
      <c r="L673" s="141">
        <f>หนองคาย!AI78</f>
        <v>307318.5</v>
      </c>
      <c r="M673" s="141">
        <f>หนองคาย!AJ78</f>
        <v>286931.77</v>
      </c>
      <c r="N673" s="137"/>
      <c r="O673" s="137"/>
      <c r="P673" s="137"/>
      <c r="Q673" s="129">
        <f t="shared" si="76"/>
        <v>20386.729999999981</v>
      </c>
      <c r="R673" s="130">
        <f t="shared" si="77"/>
        <v>60.879259112519811</v>
      </c>
    </row>
    <row r="674" spans="1:18" x14ac:dyDescent="0.35">
      <c r="A674" s="136">
        <v>6</v>
      </c>
      <c r="B674" s="137" t="s">
        <v>62</v>
      </c>
      <c r="C674" s="137" t="s">
        <v>452</v>
      </c>
      <c r="D674" s="137" t="s">
        <v>130</v>
      </c>
      <c r="E674" s="137" t="s">
        <v>453</v>
      </c>
      <c r="F674" s="137" t="s">
        <v>180</v>
      </c>
      <c r="G674" s="137" t="s">
        <v>1094</v>
      </c>
      <c r="H674" s="138">
        <v>4500</v>
      </c>
      <c r="I674" s="136">
        <v>3</v>
      </c>
      <c r="J674" s="139">
        <f>หนองคาย!F79</f>
        <v>634077.28</v>
      </c>
      <c r="K674" s="140">
        <f>หนองคาย!AH79</f>
        <v>622596.87</v>
      </c>
      <c r="L674" s="141">
        <f>หนองคาย!AI79</f>
        <v>444114</v>
      </c>
      <c r="M674" s="141">
        <f>หนองคาย!AJ79</f>
        <v>1718911.6</v>
      </c>
      <c r="N674" s="137"/>
      <c r="O674" s="137"/>
      <c r="P674" s="137"/>
      <c r="Q674" s="129">
        <f t="shared" si="76"/>
        <v>-1274797.6000000001</v>
      </c>
      <c r="R674" s="130">
        <f t="shared" si="77"/>
        <v>98.691999999999993</v>
      </c>
    </row>
    <row r="675" spans="1:18" x14ac:dyDescent="0.35">
      <c r="A675" s="136">
        <v>7</v>
      </c>
      <c r="B675" s="137" t="s">
        <v>62</v>
      </c>
      <c r="C675" s="137" t="s">
        <v>452</v>
      </c>
      <c r="D675" s="137" t="s">
        <v>130</v>
      </c>
      <c r="E675" s="137" t="s">
        <v>453</v>
      </c>
      <c r="F675" s="137" t="s">
        <v>180</v>
      </c>
      <c r="G675" s="137" t="s">
        <v>1095</v>
      </c>
      <c r="H675" s="138">
        <v>3828</v>
      </c>
      <c r="I675" s="136">
        <v>3</v>
      </c>
      <c r="J675" s="139">
        <f>หนองคาย!F80</f>
        <v>274873.51</v>
      </c>
      <c r="K675" s="140">
        <f>หนองคาย!AH80</f>
        <v>279675.48</v>
      </c>
      <c r="L675" s="141">
        <f>หนองคาย!AI80</f>
        <v>199791</v>
      </c>
      <c r="M675" s="141">
        <f>หนองคาย!AJ80</f>
        <v>234281.16999999998</v>
      </c>
      <c r="N675" s="137"/>
      <c r="O675" s="137"/>
      <c r="P675" s="137"/>
      <c r="Q675" s="129">
        <f t="shared" si="76"/>
        <v>-34490.169999999984</v>
      </c>
      <c r="R675" s="130">
        <f t="shared" si="77"/>
        <v>52.192006269592476</v>
      </c>
    </row>
    <row r="676" spans="1:18" s="148" customFormat="1" x14ac:dyDescent="0.35">
      <c r="A676" s="142">
        <v>8</v>
      </c>
      <c r="B676" s="143" t="s">
        <v>62</v>
      </c>
      <c r="C676" s="143"/>
      <c r="D676" s="143"/>
      <c r="E676" s="143" t="s">
        <v>77</v>
      </c>
      <c r="F676" s="143"/>
      <c r="G676" s="143" t="s">
        <v>455</v>
      </c>
      <c r="H676" s="149">
        <f>SUM(H670:H675)</f>
        <v>27915</v>
      </c>
      <c r="I676" s="142"/>
      <c r="J676" s="145">
        <f>SUM(J669:J675)</f>
        <v>1860233.28</v>
      </c>
      <c r="K676" s="145">
        <f t="shared" ref="K676:M676" si="81">SUM(K669:K675)</f>
        <v>2830393.6399999997</v>
      </c>
      <c r="L676" s="145">
        <f t="shared" si="81"/>
        <v>2175221.15</v>
      </c>
      <c r="M676" s="145">
        <f t="shared" si="81"/>
        <v>3309850.64</v>
      </c>
      <c r="N676" s="143">
        <v>6</v>
      </c>
      <c r="O676" s="143">
        <v>6</v>
      </c>
      <c r="P676" s="143">
        <f>N676-O676</f>
        <v>0</v>
      </c>
      <c r="Q676" s="146">
        <f t="shared" si="76"/>
        <v>-1134629.4900000002</v>
      </c>
      <c r="R676" s="147">
        <f>L676/H676</f>
        <v>77.92302167293569</v>
      </c>
    </row>
    <row r="677" spans="1:18" x14ac:dyDescent="0.35">
      <c r="A677" s="136">
        <v>1</v>
      </c>
      <c r="B677" s="137" t="s">
        <v>62</v>
      </c>
      <c r="C677" s="137" t="s">
        <v>456</v>
      </c>
      <c r="D677" s="137" t="s">
        <v>118</v>
      </c>
      <c r="E677" s="137" t="s">
        <v>457</v>
      </c>
      <c r="F677" s="137" t="s">
        <v>210</v>
      </c>
      <c r="G677" s="137" t="s">
        <v>458</v>
      </c>
      <c r="H677" s="138"/>
      <c r="I677" s="136"/>
      <c r="J677" s="139"/>
      <c r="K677" s="140"/>
      <c r="L677" s="141"/>
      <c r="M677" s="141"/>
      <c r="N677" s="137"/>
      <c r="O677" s="137"/>
      <c r="P677" s="137"/>
    </row>
    <row r="678" spans="1:18" x14ac:dyDescent="0.35">
      <c r="A678" s="136">
        <v>2</v>
      </c>
      <c r="B678" s="137" t="s">
        <v>62</v>
      </c>
      <c r="C678" s="137" t="s">
        <v>456</v>
      </c>
      <c r="D678" s="137" t="s">
        <v>118</v>
      </c>
      <c r="E678" s="137" t="s">
        <v>457</v>
      </c>
      <c r="F678" s="137" t="s">
        <v>180</v>
      </c>
      <c r="G678" s="137" t="s">
        <v>1096</v>
      </c>
      <c r="H678" s="138">
        <v>1542</v>
      </c>
      <c r="I678" s="136">
        <v>2</v>
      </c>
      <c r="J678" s="139">
        <f>หนองคาย!F81</f>
        <v>1005.15</v>
      </c>
      <c r="K678" s="140">
        <f>หนองคาย!AH81</f>
        <v>-53433.58</v>
      </c>
      <c r="L678" s="141">
        <f>หนองคาย!AI81</f>
        <v>86352.04</v>
      </c>
      <c r="M678" s="141">
        <f>หนองคาย!AJ81</f>
        <v>163940.82</v>
      </c>
      <c r="N678" s="137"/>
      <c r="O678" s="137"/>
      <c r="P678" s="137"/>
      <c r="Q678" s="129">
        <f t="shared" si="76"/>
        <v>-77588.780000000013</v>
      </c>
      <c r="R678" s="130">
        <f t="shared" si="77"/>
        <v>56.000025940337217</v>
      </c>
    </row>
    <row r="679" spans="1:18" x14ac:dyDescent="0.35">
      <c r="A679" s="136">
        <v>3</v>
      </c>
      <c r="B679" s="137" t="s">
        <v>62</v>
      </c>
      <c r="C679" s="137" t="s">
        <v>456</v>
      </c>
      <c r="D679" s="137" t="s">
        <v>118</v>
      </c>
      <c r="E679" s="137" t="s">
        <v>457</v>
      </c>
      <c r="F679" s="137" t="s">
        <v>180</v>
      </c>
      <c r="G679" s="137" t="s">
        <v>1097</v>
      </c>
      <c r="H679" s="138">
        <v>3115</v>
      </c>
      <c r="I679" s="136">
        <v>3</v>
      </c>
      <c r="J679" s="139">
        <f>หนองคาย!F82</f>
        <v>8298.69</v>
      </c>
      <c r="K679" s="140">
        <f>หนองคาย!AH82</f>
        <v>380632.67</v>
      </c>
      <c r="L679" s="141">
        <f>หนองคาย!AI82</f>
        <v>305576.46000000002</v>
      </c>
      <c r="M679" s="141">
        <f>หนองคาย!AJ82</f>
        <v>447617.91000000003</v>
      </c>
      <c r="N679" s="137"/>
      <c r="O679" s="137"/>
      <c r="P679" s="137"/>
      <c r="Q679" s="129">
        <f t="shared" si="76"/>
        <v>-142041.45000000001</v>
      </c>
      <c r="R679" s="130">
        <f t="shared" si="77"/>
        <v>98.098382022471924</v>
      </c>
    </row>
    <row r="680" spans="1:18" x14ac:dyDescent="0.35">
      <c r="A680" s="136">
        <v>4</v>
      </c>
      <c r="B680" s="137" t="s">
        <v>62</v>
      </c>
      <c r="C680" s="137" t="s">
        <v>456</v>
      </c>
      <c r="D680" s="137" t="s">
        <v>118</v>
      </c>
      <c r="E680" s="137" t="s">
        <v>457</v>
      </c>
      <c r="F680" s="137" t="s">
        <v>180</v>
      </c>
      <c r="G680" s="137" t="s">
        <v>1098</v>
      </c>
      <c r="H680" s="138">
        <v>1500</v>
      </c>
      <c r="I680" s="136">
        <v>1</v>
      </c>
      <c r="J680" s="139">
        <f>หนองคาย!F83</f>
        <v>42063.78</v>
      </c>
      <c r="K680" s="140">
        <f>หนองคาย!AH83</f>
        <v>68254.739999999991</v>
      </c>
      <c r="L680" s="141">
        <f>หนองคาย!AI83</f>
        <v>86787.650000000009</v>
      </c>
      <c r="M680" s="141">
        <f>หนองคาย!AJ83</f>
        <v>266673.95</v>
      </c>
      <c r="N680" s="137"/>
      <c r="O680" s="137"/>
      <c r="P680" s="137"/>
      <c r="Q680" s="129">
        <f t="shared" si="76"/>
        <v>-179886.3</v>
      </c>
      <c r="R680" s="130">
        <f t="shared" si="77"/>
        <v>57.858433333333338</v>
      </c>
    </row>
    <row r="681" spans="1:18" x14ac:dyDescent="0.35">
      <c r="A681" s="136">
        <v>5</v>
      </c>
      <c r="B681" s="137" t="s">
        <v>62</v>
      </c>
      <c r="C681" s="137" t="s">
        <v>456</v>
      </c>
      <c r="D681" s="137" t="s">
        <v>118</v>
      </c>
      <c r="E681" s="137" t="s">
        <v>457</v>
      </c>
      <c r="F681" s="137" t="s">
        <v>180</v>
      </c>
      <c r="G681" s="137" t="s">
        <v>1099</v>
      </c>
      <c r="H681" s="138">
        <v>1499</v>
      </c>
      <c r="I681" s="136">
        <v>1</v>
      </c>
      <c r="J681" s="139">
        <f>หนองคาย!F84</f>
        <v>9615.7099999999991</v>
      </c>
      <c r="K681" s="140">
        <f>หนองคาย!AH84</f>
        <v>-39228.120000000003</v>
      </c>
      <c r="L681" s="141">
        <f>หนองคาย!AI84</f>
        <v>72448.3</v>
      </c>
      <c r="M681" s="141">
        <f>หนองคาย!AJ84</f>
        <v>152392.53</v>
      </c>
      <c r="N681" s="137"/>
      <c r="O681" s="137"/>
      <c r="P681" s="137"/>
      <c r="Q681" s="129">
        <f t="shared" si="76"/>
        <v>-79944.23</v>
      </c>
      <c r="R681" s="130">
        <f t="shared" si="77"/>
        <v>48.331087391594401</v>
      </c>
    </row>
    <row r="682" spans="1:18" x14ac:dyDescent="0.35">
      <c r="A682" s="136">
        <v>6</v>
      </c>
      <c r="B682" s="137" t="s">
        <v>62</v>
      </c>
      <c r="C682" s="137" t="s">
        <v>456</v>
      </c>
      <c r="D682" s="137" t="s">
        <v>118</v>
      </c>
      <c r="E682" s="137" t="s">
        <v>457</v>
      </c>
      <c r="F682" s="137" t="s">
        <v>180</v>
      </c>
      <c r="G682" s="137" t="s">
        <v>1100</v>
      </c>
      <c r="H682" s="138">
        <v>2997</v>
      </c>
      <c r="I682" s="136">
        <v>2</v>
      </c>
      <c r="J682" s="139">
        <f>หนองคาย!F85</f>
        <v>5842.13</v>
      </c>
      <c r="K682" s="140">
        <f>หนองคาย!AH85</f>
        <v>-164786.32999999999</v>
      </c>
      <c r="L682" s="141">
        <f>หนองคาย!AI85</f>
        <v>19844.599999999999</v>
      </c>
      <c r="M682" s="141">
        <f>หนองคาย!AJ85</f>
        <v>199627.41999999998</v>
      </c>
      <c r="N682" s="137"/>
      <c r="O682" s="137"/>
      <c r="P682" s="137"/>
      <c r="Q682" s="129">
        <f t="shared" si="76"/>
        <v>-179782.81999999998</v>
      </c>
      <c r="R682" s="130">
        <f t="shared" si="77"/>
        <v>6.6214881548214874</v>
      </c>
    </row>
    <row r="683" spans="1:18" s="148" customFormat="1" x14ac:dyDescent="0.35">
      <c r="A683" s="142">
        <v>9</v>
      </c>
      <c r="B683" s="143" t="s">
        <v>62</v>
      </c>
      <c r="C683" s="143"/>
      <c r="D683" s="143"/>
      <c r="E683" s="143" t="s">
        <v>77</v>
      </c>
      <c r="F683" s="143"/>
      <c r="G683" s="143" t="s">
        <v>459</v>
      </c>
      <c r="H683" s="149">
        <f>SUM(H678:H682)</f>
        <v>10653</v>
      </c>
      <c r="I683" s="142"/>
      <c r="J683" s="145">
        <f>SUM(J677:J682)</f>
        <v>66825.459999999992</v>
      </c>
      <c r="K683" s="145">
        <f t="shared" ref="K683:M683" si="82">SUM(K677:K682)</f>
        <v>191439.37999999998</v>
      </c>
      <c r="L683" s="145">
        <f t="shared" si="82"/>
        <v>571009.05000000005</v>
      </c>
      <c r="M683" s="145">
        <f t="shared" si="82"/>
        <v>1230252.6299999999</v>
      </c>
      <c r="N683" s="143">
        <v>5</v>
      </c>
      <c r="O683" s="143">
        <v>5</v>
      </c>
      <c r="P683" s="143"/>
      <c r="Q683" s="146">
        <f t="shared" si="76"/>
        <v>-659243.57999999984</v>
      </c>
      <c r="R683" s="147">
        <f t="shared" si="77"/>
        <v>53.600774429738109</v>
      </c>
    </row>
    <row r="684" spans="1:18" s="148" customFormat="1" x14ac:dyDescent="0.35">
      <c r="A684" s="215"/>
      <c r="B684" s="216" t="s">
        <v>62</v>
      </c>
      <c r="C684" s="216" t="s">
        <v>62</v>
      </c>
      <c r="D684" s="216" t="s">
        <v>62</v>
      </c>
      <c r="E684" s="216" t="s">
        <v>62</v>
      </c>
      <c r="F684" s="216"/>
      <c r="G684" s="216" t="s">
        <v>460</v>
      </c>
      <c r="H684" s="217">
        <f>H610+H622+H639+H647+H654+H659+H668+H676+H683</f>
        <v>296367</v>
      </c>
      <c r="I684" s="215"/>
      <c r="J684" s="218">
        <f>J610+J622+J639+J647+J654+J659+J668+J676+J683</f>
        <v>21021678.110000003</v>
      </c>
      <c r="K684" s="219">
        <f>K610+K622+K639+K647+K654+K659+K668+K676+K683</f>
        <v>26002219.809999999</v>
      </c>
      <c r="L684" s="218">
        <f t="shared" ref="L684:M684" si="83">L610+L622+L639+L647+L654+L659+L668+L676+L683</f>
        <v>16867346.390000001</v>
      </c>
      <c r="M684" s="218">
        <f t="shared" si="83"/>
        <v>21001693.350000001</v>
      </c>
      <c r="N684" s="216">
        <f>N610+N622+N639+N647+N654+N659+N668+N676+N683</f>
        <v>74</v>
      </c>
      <c r="O684" s="216">
        <f>O610+O622+O639+O647+O654+O659+O668+O676+O683</f>
        <v>73</v>
      </c>
      <c r="P684" s="216">
        <f>N684-O684</f>
        <v>1</v>
      </c>
      <c r="Q684" s="146">
        <f t="shared" si="76"/>
        <v>-4134346.9600000009</v>
      </c>
      <c r="R684" s="147">
        <f t="shared" si="77"/>
        <v>56.913713031477869</v>
      </c>
    </row>
    <row r="685" spans="1:18" ht="21.75" thickBot="1" x14ac:dyDescent="0.4">
      <c r="A685" s="220"/>
      <c r="B685" s="221"/>
      <c r="C685" s="221"/>
      <c r="D685" s="221"/>
      <c r="E685" s="345" t="s">
        <v>461</v>
      </c>
      <c r="F685" s="346"/>
      <c r="G685" s="347"/>
      <c r="H685" s="222"/>
      <c r="I685" s="220"/>
      <c r="J685" s="223">
        <f>J684/O684</f>
        <v>287968.19328767125</v>
      </c>
      <c r="K685" s="224">
        <f>K684/O684</f>
        <v>356194.79191780818</v>
      </c>
      <c r="L685" s="223">
        <f>L684/O684</f>
        <v>231059.53958904112</v>
      </c>
      <c r="M685" s="223">
        <f>M684/O684</f>
        <v>287694.42945205484</v>
      </c>
      <c r="N685" s="225"/>
      <c r="O685" s="225"/>
      <c r="P685" s="225"/>
      <c r="Q685" s="129">
        <f t="shared" si="76"/>
        <v>-56634.889863013726</v>
      </c>
    </row>
    <row r="686" spans="1:18" ht="21.75" thickTop="1" x14ac:dyDescent="0.35">
      <c r="A686" s="167">
        <v>1</v>
      </c>
      <c r="B686" s="168" t="s">
        <v>61</v>
      </c>
      <c r="C686" s="168" t="s">
        <v>462</v>
      </c>
      <c r="D686" s="168" t="s">
        <v>463</v>
      </c>
      <c r="E686" s="168" t="s">
        <v>464</v>
      </c>
      <c r="F686" s="168" t="s">
        <v>304</v>
      </c>
      <c r="G686" s="168" t="s">
        <v>465</v>
      </c>
      <c r="H686" s="169"/>
      <c r="I686" s="167"/>
      <c r="J686" s="170"/>
      <c r="K686" s="171"/>
      <c r="L686" s="172"/>
      <c r="M686" s="172"/>
      <c r="N686" s="168"/>
      <c r="O686" s="168"/>
      <c r="P686" s="168"/>
    </row>
    <row r="687" spans="1:18" x14ac:dyDescent="0.35">
      <c r="A687" s="136">
        <v>2</v>
      </c>
      <c r="B687" s="137" t="s">
        <v>61</v>
      </c>
      <c r="C687" s="137" t="s">
        <v>462</v>
      </c>
      <c r="D687" s="137" t="s">
        <v>463</v>
      </c>
      <c r="E687" s="137" t="s">
        <v>464</v>
      </c>
      <c r="F687" s="137" t="s">
        <v>180</v>
      </c>
      <c r="G687" s="137" t="s">
        <v>1101</v>
      </c>
      <c r="H687" s="138">
        <v>4500</v>
      </c>
      <c r="I687" s="136">
        <v>3</v>
      </c>
      <c r="J687" s="139">
        <f>สกลนคร!F22</f>
        <v>493671.67</v>
      </c>
      <c r="K687" s="140">
        <f>สกลนคร!AJ22</f>
        <v>800200.00999999989</v>
      </c>
      <c r="L687" s="141">
        <f>สกลนคร!AK22</f>
        <v>195147.88</v>
      </c>
      <c r="M687" s="141">
        <f>สกลนคร!AL22</f>
        <v>203846.47999999998</v>
      </c>
      <c r="N687" s="137"/>
      <c r="O687" s="137"/>
      <c r="P687" s="137"/>
      <c r="Q687" s="129">
        <f t="shared" si="76"/>
        <v>-8698.5999999999767</v>
      </c>
      <c r="R687" s="130">
        <f t="shared" si="77"/>
        <v>43.366195555555556</v>
      </c>
    </row>
    <row r="688" spans="1:18" x14ac:dyDescent="0.35">
      <c r="A688" s="136">
        <v>3</v>
      </c>
      <c r="B688" s="137" t="s">
        <v>61</v>
      </c>
      <c r="C688" s="137" t="s">
        <v>462</v>
      </c>
      <c r="D688" s="137" t="s">
        <v>463</v>
      </c>
      <c r="E688" s="137" t="s">
        <v>464</v>
      </c>
      <c r="F688" s="137" t="s">
        <v>180</v>
      </c>
      <c r="G688" s="137" t="s">
        <v>1102</v>
      </c>
      <c r="H688" s="138">
        <v>6201</v>
      </c>
      <c r="I688" s="136">
        <v>5</v>
      </c>
      <c r="J688" s="139">
        <f>สกลนคร!F23</f>
        <v>87460.92</v>
      </c>
      <c r="K688" s="140">
        <f>สกลนคร!AJ23</f>
        <v>133564.18</v>
      </c>
      <c r="L688" s="141">
        <f>สกลนคร!AK23</f>
        <v>86964.91</v>
      </c>
      <c r="M688" s="141">
        <f>สกลนคร!AL23</f>
        <v>101020.45</v>
      </c>
      <c r="N688" s="137"/>
      <c r="O688" s="137"/>
      <c r="P688" s="137"/>
      <c r="Q688" s="129">
        <f t="shared" si="76"/>
        <v>-14055.539999999994</v>
      </c>
      <c r="R688" s="130">
        <f t="shared" si="77"/>
        <v>14.024336397355265</v>
      </c>
    </row>
    <row r="689" spans="1:18" x14ac:dyDescent="0.35">
      <c r="A689" s="136">
        <v>4</v>
      </c>
      <c r="B689" s="137" t="s">
        <v>61</v>
      </c>
      <c r="C689" s="137" t="s">
        <v>462</v>
      </c>
      <c r="D689" s="137" t="s">
        <v>463</v>
      </c>
      <c r="E689" s="137" t="s">
        <v>464</v>
      </c>
      <c r="F689" s="137" t="s">
        <v>180</v>
      </c>
      <c r="G689" s="137" t="s">
        <v>1103</v>
      </c>
      <c r="H689" s="138">
        <v>4500</v>
      </c>
      <c r="I689" s="136">
        <v>3</v>
      </c>
      <c r="J689" s="139">
        <f>สกลนคร!F24</f>
        <v>338801.75</v>
      </c>
      <c r="K689" s="140">
        <f>สกลนคร!AJ24</f>
        <v>627181.63</v>
      </c>
      <c r="L689" s="141">
        <f>สกลนคร!AK24</f>
        <v>388862.28</v>
      </c>
      <c r="M689" s="141">
        <f>สกลนคร!AL24</f>
        <v>364717.26</v>
      </c>
      <c r="N689" s="137"/>
      <c r="O689" s="137"/>
      <c r="P689" s="137"/>
      <c r="Q689" s="129">
        <f t="shared" si="76"/>
        <v>24145.020000000019</v>
      </c>
      <c r="R689" s="130">
        <f t="shared" si="77"/>
        <v>86.413840000000008</v>
      </c>
    </row>
    <row r="690" spans="1:18" x14ac:dyDescent="0.35">
      <c r="A690" s="136">
        <v>5</v>
      </c>
      <c r="B690" s="137" t="s">
        <v>61</v>
      </c>
      <c r="C690" s="137" t="s">
        <v>462</v>
      </c>
      <c r="D690" s="137" t="s">
        <v>463</v>
      </c>
      <c r="E690" s="137" t="s">
        <v>464</v>
      </c>
      <c r="F690" s="137" t="s">
        <v>180</v>
      </c>
      <c r="G690" s="137" t="s">
        <v>1104</v>
      </c>
      <c r="H690" s="138">
        <v>3000</v>
      </c>
      <c r="I690" s="136">
        <v>2</v>
      </c>
      <c r="J690" s="139">
        <f>สกลนคร!F25</f>
        <v>218815.97</v>
      </c>
      <c r="K690" s="140">
        <f>สกลนคร!AJ25</f>
        <v>313615.56</v>
      </c>
      <c r="L690" s="141">
        <f>สกลนคร!AK25</f>
        <v>231173.41</v>
      </c>
      <c r="M690" s="141">
        <f>สกลนคร!AL25</f>
        <v>214571.34</v>
      </c>
      <c r="N690" s="137"/>
      <c r="O690" s="137"/>
      <c r="P690" s="137"/>
      <c r="Q690" s="129">
        <f t="shared" si="76"/>
        <v>16602.070000000007</v>
      </c>
      <c r="R690" s="130">
        <f t="shared" si="77"/>
        <v>77.057803333333339</v>
      </c>
    </row>
    <row r="691" spans="1:18" x14ac:dyDescent="0.35">
      <c r="A691" s="136">
        <v>6</v>
      </c>
      <c r="B691" s="137" t="s">
        <v>61</v>
      </c>
      <c r="C691" s="137" t="s">
        <v>462</v>
      </c>
      <c r="D691" s="137" t="s">
        <v>463</v>
      </c>
      <c r="E691" s="137" t="s">
        <v>464</v>
      </c>
      <c r="F691" s="137" t="s">
        <v>180</v>
      </c>
      <c r="G691" s="137" t="s">
        <v>1105</v>
      </c>
      <c r="H691" s="138">
        <v>4509</v>
      </c>
      <c r="I691" s="136">
        <v>4</v>
      </c>
      <c r="J691" s="139">
        <f>สกลนคร!F26</f>
        <v>120874.84</v>
      </c>
      <c r="K691" s="140">
        <f>สกลนคร!AJ26</f>
        <v>237368.72999999998</v>
      </c>
      <c r="L691" s="141">
        <f>สกลนคร!AK26</f>
        <v>93362.66</v>
      </c>
      <c r="M691" s="141">
        <f>สกลนคร!AL26</f>
        <v>107500.99</v>
      </c>
      <c r="N691" s="137"/>
      <c r="O691" s="137"/>
      <c r="P691" s="137"/>
      <c r="Q691" s="129">
        <f t="shared" si="76"/>
        <v>-14138.330000000002</v>
      </c>
      <c r="R691" s="130">
        <f t="shared" si="77"/>
        <v>20.705846085606566</v>
      </c>
    </row>
    <row r="692" spans="1:18" x14ac:dyDescent="0.35">
      <c r="A692" s="136">
        <v>7</v>
      </c>
      <c r="B692" s="137" t="s">
        <v>61</v>
      </c>
      <c r="C692" s="137" t="s">
        <v>462</v>
      </c>
      <c r="D692" s="137" t="s">
        <v>463</v>
      </c>
      <c r="E692" s="137" t="s">
        <v>464</v>
      </c>
      <c r="F692" s="137" t="s">
        <v>180</v>
      </c>
      <c r="G692" s="137" t="s">
        <v>1106</v>
      </c>
      <c r="H692" s="138">
        <v>4887</v>
      </c>
      <c r="I692" s="136">
        <v>4</v>
      </c>
      <c r="J692" s="139">
        <f>สกลนคร!F27</f>
        <v>563416.53</v>
      </c>
      <c r="K692" s="140">
        <f>สกลนคร!AJ27</f>
        <v>687922.61</v>
      </c>
      <c r="L692" s="141">
        <f>สกลนคร!AK27</f>
        <v>219134.44</v>
      </c>
      <c r="M692" s="141">
        <f>สกลนคร!AL27</f>
        <v>239775.28999999998</v>
      </c>
      <c r="N692" s="137"/>
      <c r="O692" s="137"/>
      <c r="P692" s="137"/>
      <c r="Q692" s="129">
        <f t="shared" si="76"/>
        <v>-20640.849999999977</v>
      </c>
      <c r="R692" s="130">
        <f t="shared" si="77"/>
        <v>44.840278289339061</v>
      </c>
    </row>
    <row r="693" spans="1:18" x14ac:dyDescent="0.35">
      <c r="A693" s="136">
        <v>8</v>
      </c>
      <c r="B693" s="137" t="s">
        <v>61</v>
      </c>
      <c r="C693" s="137" t="s">
        <v>462</v>
      </c>
      <c r="D693" s="137" t="s">
        <v>463</v>
      </c>
      <c r="E693" s="137" t="s">
        <v>464</v>
      </c>
      <c r="F693" s="137" t="s">
        <v>180</v>
      </c>
      <c r="G693" s="137" t="s">
        <v>1107</v>
      </c>
      <c r="H693" s="138">
        <v>6109</v>
      </c>
      <c r="I693" s="136">
        <v>5</v>
      </c>
      <c r="J693" s="139">
        <f>สกลนคร!F28</f>
        <v>687713.72</v>
      </c>
      <c r="K693" s="140">
        <f>สกลนคร!AJ28</f>
        <v>800492.92999999993</v>
      </c>
      <c r="L693" s="141">
        <f>สกลนคร!AK28</f>
        <v>30935.74</v>
      </c>
      <c r="M693" s="141">
        <f>สกลนคร!AL28</f>
        <v>72436.459999999992</v>
      </c>
      <c r="N693" s="137"/>
      <c r="O693" s="137"/>
      <c r="P693" s="137"/>
      <c r="Q693" s="129">
        <f t="shared" si="76"/>
        <v>-41500.719999999987</v>
      </c>
      <c r="R693" s="130">
        <f t="shared" si="77"/>
        <v>5.0639613684727456</v>
      </c>
    </row>
    <row r="694" spans="1:18" x14ac:dyDescent="0.35">
      <c r="A694" s="136">
        <v>9</v>
      </c>
      <c r="B694" s="137" t="s">
        <v>61</v>
      </c>
      <c r="C694" s="137" t="s">
        <v>462</v>
      </c>
      <c r="D694" s="137" t="s">
        <v>463</v>
      </c>
      <c r="E694" s="137" t="s">
        <v>464</v>
      </c>
      <c r="F694" s="137" t="s">
        <v>180</v>
      </c>
      <c r="G694" s="137" t="s">
        <v>1108</v>
      </c>
      <c r="H694" s="138">
        <v>11813</v>
      </c>
      <c r="I694" s="136">
        <v>5</v>
      </c>
      <c r="J694" s="139">
        <f>สกลนคร!F29</f>
        <v>346342.82</v>
      </c>
      <c r="K694" s="140">
        <f>สกลนคร!AJ29</f>
        <v>500941.52999999997</v>
      </c>
      <c r="L694" s="141">
        <f>สกลนคร!AK29</f>
        <v>54994.2</v>
      </c>
      <c r="M694" s="141">
        <f>สกลนคร!AL29</f>
        <v>231137.78</v>
      </c>
      <c r="N694" s="137"/>
      <c r="O694" s="137"/>
      <c r="P694" s="137"/>
      <c r="Q694" s="129">
        <f t="shared" si="76"/>
        <v>-176143.58000000002</v>
      </c>
      <c r="R694" s="130">
        <f t="shared" si="77"/>
        <v>4.6553965969694406</v>
      </c>
    </row>
    <row r="695" spans="1:18" x14ac:dyDescent="0.35">
      <c r="A695" s="136">
        <v>10</v>
      </c>
      <c r="B695" s="137" t="s">
        <v>61</v>
      </c>
      <c r="C695" s="137" t="s">
        <v>462</v>
      </c>
      <c r="D695" s="137" t="s">
        <v>463</v>
      </c>
      <c r="E695" s="137" t="s">
        <v>464</v>
      </c>
      <c r="F695" s="137" t="s">
        <v>180</v>
      </c>
      <c r="G695" s="137" t="s">
        <v>1109</v>
      </c>
      <c r="H695" s="138">
        <v>4498</v>
      </c>
      <c r="I695" s="136">
        <v>3</v>
      </c>
      <c r="J695" s="139">
        <f>สกลนคร!F30</f>
        <v>810587.95</v>
      </c>
      <c r="K695" s="140">
        <f>สกลนคร!AJ30</f>
        <v>1230998.79</v>
      </c>
      <c r="L695" s="141">
        <f>สกลนคร!AK30</f>
        <v>218286.6</v>
      </c>
      <c r="M695" s="141">
        <f>สกลนคร!AL30</f>
        <v>240131.16</v>
      </c>
      <c r="N695" s="137"/>
      <c r="O695" s="137"/>
      <c r="P695" s="137"/>
      <c r="Q695" s="129">
        <f t="shared" si="76"/>
        <v>-21844.559999999998</v>
      </c>
      <c r="R695" s="130">
        <f t="shared" si="77"/>
        <v>48.529702089817697</v>
      </c>
    </row>
    <row r="696" spans="1:18" x14ac:dyDescent="0.35">
      <c r="A696" s="136">
        <v>11</v>
      </c>
      <c r="B696" s="137" t="s">
        <v>61</v>
      </c>
      <c r="C696" s="137" t="s">
        <v>462</v>
      </c>
      <c r="D696" s="137" t="s">
        <v>463</v>
      </c>
      <c r="E696" s="137" t="s">
        <v>464</v>
      </c>
      <c r="F696" s="137" t="s">
        <v>180</v>
      </c>
      <c r="G696" s="137" t="s">
        <v>1110</v>
      </c>
      <c r="H696" s="138">
        <v>3577</v>
      </c>
      <c r="I696" s="136">
        <v>3</v>
      </c>
      <c r="J696" s="139">
        <f>สกลนคร!F31</f>
        <v>376988.28</v>
      </c>
      <c r="K696" s="140">
        <f>สกลนคร!AJ31</f>
        <v>660062.57000000007</v>
      </c>
      <c r="L696" s="141">
        <f>สกลนคร!AK31</f>
        <v>41104.050000000003</v>
      </c>
      <c r="M696" s="141">
        <f>สกลนคร!AL31</f>
        <v>181117.65999999997</v>
      </c>
      <c r="N696" s="137"/>
      <c r="O696" s="137"/>
      <c r="P696" s="137"/>
      <c r="Q696" s="129">
        <f t="shared" si="76"/>
        <v>-140013.60999999999</v>
      </c>
      <c r="R696" s="130">
        <f t="shared" si="77"/>
        <v>11.491207715963098</v>
      </c>
    </row>
    <row r="697" spans="1:18" x14ac:dyDescent="0.35">
      <c r="A697" s="136">
        <v>12</v>
      </c>
      <c r="B697" s="137" t="s">
        <v>61</v>
      </c>
      <c r="C697" s="137" t="s">
        <v>462</v>
      </c>
      <c r="D697" s="137" t="s">
        <v>463</v>
      </c>
      <c r="E697" s="137" t="s">
        <v>464</v>
      </c>
      <c r="F697" s="137" t="s">
        <v>180</v>
      </c>
      <c r="G697" s="137" t="s">
        <v>1111</v>
      </c>
      <c r="H697" s="138">
        <v>3159</v>
      </c>
      <c r="I697" s="136">
        <v>3</v>
      </c>
      <c r="J697" s="139">
        <f>สกลนคร!F32</f>
        <v>301020.15000000002</v>
      </c>
      <c r="K697" s="140">
        <f>สกลนคร!AJ32</f>
        <v>425807.10000000003</v>
      </c>
      <c r="L697" s="141">
        <f>สกลนคร!AK32</f>
        <v>70523.39</v>
      </c>
      <c r="M697" s="141">
        <f>สกลนคร!AL32</f>
        <v>102088.84000000001</v>
      </c>
      <c r="N697" s="137"/>
      <c r="O697" s="137"/>
      <c r="P697" s="137"/>
      <c r="Q697" s="129">
        <f t="shared" si="76"/>
        <v>-31565.450000000012</v>
      </c>
      <c r="R697" s="130">
        <f t="shared" si="77"/>
        <v>22.324593225704337</v>
      </c>
    </row>
    <row r="698" spans="1:18" x14ac:dyDescent="0.35">
      <c r="A698" s="136">
        <v>13</v>
      </c>
      <c r="B698" s="137" t="s">
        <v>61</v>
      </c>
      <c r="C698" s="137" t="s">
        <v>462</v>
      </c>
      <c r="D698" s="137" t="s">
        <v>463</v>
      </c>
      <c r="E698" s="137" t="s">
        <v>464</v>
      </c>
      <c r="F698" s="137" t="s">
        <v>180</v>
      </c>
      <c r="G698" s="137" t="s">
        <v>1112</v>
      </c>
      <c r="H698" s="138">
        <v>3764</v>
      </c>
      <c r="I698" s="136">
        <v>3</v>
      </c>
      <c r="J698" s="139">
        <f>สกลนคร!F33</f>
        <v>435320.33</v>
      </c>
      <c r="K698" s="140">
        <f>สกลนคร!AJ33</f>
        <v>564849.82000000007</v>
      </c>
      <c r="L698" s="141">
        <f>สกลนคร!AK33</f>
        <v>113143.51000000001</v>
      </c>
      <c r="M698" s="141">
        <f>สกลนคร!AL33</f>
        <v>107195.29</v>
      </c>
      <c r="N698" s="137"/>
      <c r="O698" s="137"/>
      <c r="P698" s="137"/>
      <c r="Q698" s="129">
        <f t="shared" si="76"/>
        <v>5948.2200000000157</v>
      </c>
      <c r="R698" s="130">
        <f t="shared" si="77"/>
        <v>30.059380977683318</v>
      </c>
    </row>
    <row r="699" spans="1:18" x14ac:dyDescent="0.35">
      <c r="A699" s="136">
        <v>14</v>
      </c>
      <c r="B699" s="137" t="s">
        <v>61</v>
      </c>
      <c r="C699" s="137" t="s">
        <v>462</v>
      </c>
      <c r="D699" s="137" t="s">
        <v>463</v>
      </c>
      <c r="E699" s="137" t="s">
        <v>464</v>
      </c>
      <c r="F699" s="137" t="s">
        <v>180</v>
      </c>
      <c r="G699" s="137" t="s">
        <v>1113</v>
      </c>
      <c r="H699" s="138">
        <v>6209</v>
      </c>
      <c r="I699" s="136">
        <v>5</v>
      </c>
      <c r="J699" s="139">
        <f>สกลนคร!F34</f>
        <v>592252.19999999995</v>
      </c>
      <c r="K699" s="140">
        <f>สกลนคร!AJ34</f>
        <v>685996.96</v>
      </c>
      <c r="L699" s="141">
        <f>สกลนคร!AK34</f>
        <v>56808.94</v>
      </c>
      <c r="M699" s="141">
        <f>สกลนคร!AL34</f>
        <v>134485.43</v>
      </c>
      <c r="N699" s="137"/>
      <c r="O699" s="137"/>
      <c r="P699" s="137"/>
      <c r="Q699" s="129">
        <f t="shared" si="76"/>
        <v>-77676.489999999991</v>
      </c>
      <c r="R699" s="130">
        <f t="shared" si="77"/>
        <v>9.1494507972298287</v>
      </c>
    </row>
    <row r="700" spans="1:18" x14ac:dyDescent="0.35">
      <c r="A700" s="136">
        <v>15</v>
      </c>
      <c r="B700" s="137" t="s">
        <v>61</v>
      </c>
      <c r="C700" s="137" t="s">
        <v>462</v>
      </c>
      <c r="D700" s="137" t="s">
        <v>463</v>
      </c>
      <c r="E700" s="137" t="s">
        <v>464</v>
      </c>
      <c r="F700" s="137" t="s">
        <v>180</v>
      </c>
      <c r="G700" s="137" t="s">
        <v>1114</v>
      </c>
      <c r="H700" s="138">
        <v>4488</v>
      </c>
      <c r="I700" s="136">
        <v>3</v>
      </c>
      <c r="J700" s="139">
        <f>สกลนคร!F35</f>
        <v>1034153.01</v>
      </c>
      <c r="K700" s="140">
        <f>สกลนคร!AJ35</f>
        <v>1204638.02</v>
      </c>
      <c r="L700" s="141">
        <f>สกลนคร!AK35</f>
        <v>107613.9</v>
      </c>
      <c r="M700" s="141">
        <f>สกลนคร!AL35</f>
        <v>127511.05</v>
      </c>
      <c r="N700" s="137"/>
      <c r="O700" s="137"/>
      <c r="P700" s="137"/>
      <c r="Q700" s="129">
        <f t="shared" si="76"/>
        <v>-19897.150000000009</v>
      </c>
      <c r="R700" s="130">
        <f t="shared" si="77"/>
        <v>23.978141711229945</v>
      </c>
    </row>
    <row r="701" spans="1:18" x14ac:dyDescent="0.35">
      <c r="A701" s="136">
        <v>16</v>
      </c>
      <c r="B701" s="137" t="s">
        <v>61</v>
      </c>
      <c r="C701" s="137" t="s">
        <v>462</v>
      </c>
      <c r="D701" s="137" t="s">
        <v>463</v>
      </c>
      <c r="E701" s="137" t="s">
        <v>464</v>
      </c>
      <c r="F701" s="137" t="s">
        <v>180</v>
      </c>
      <c r="G701" s="137" t="s">
        <v>1115</v>
      </c>
      <c r="H701" s="138">
        <v>3391</v>
      </c>
      <c r="I701" s="136">
        <v>3</v>
      </c>
      <c r="J701" s="139">
        <f>สกลนคร!F36</f>
        <v>215846.65</v>
      </c>
      <c r="K701" s="140">
        <f>สกลนคร!AJ36</f>
        <v>376666.6</v>
      </c>
      <c r="L701" s="141">
        <f>สกลนคร!AK36</f>
        <v>93479.03</v>
      </c>
      <c r="M701" s="141">
        <f>สกลนคร!AL36</f>
        <v>155096.19</v>
      </c>
      <c r="N701" s="137"/>
      <c r="O701" s="137"/>
      <c r="P701" s="137"/>
      <c r="Q701" s="129">
        <f t="shared" si="76"/>
        <v>-61617.16</v>
      </c>
      <c r="R701" s="130">
        <f t="shared" si="77"/>
        <v>27.566803302860514</v>
      </c>
    </row>
    <row r="702" spans="1:18" x14ac:dyDescent="0.35">
      <c r="A702" s="136">
        <v>17</v>
      </c>
      <c r="B702" s="137" t="s">
        <v>61</v>
      </c>
      <c r="C702" s="137" t="s">
        <v>462</v>
      </c>
      <c r="D702" s="137" t="s">
        <v>463</v>
      </c>
      <c r="E702" s="137" t="s">
        <v>464</v>
      </c>
      <c r="F702" s="137" t="s">
        <v>180</v>
      </c>
      <c r="G702" s="137" t="s">
        <v>1116</v>
      </c>
      <c r="H702" s="138">
        <v>2999</v>
      </c>
      <c r="I702" s="136">
        <v>2</v>
      </c>
      <c r="J702" s="139">
        <f>สกลนคร!F37</f>
        <v>188145.42</v>
      </c>
      <c r="K702" s="140">
        <f>สกลนคร!AJ37</f>
        <v>368941.01</v>
      </c>
      <c r="L702" s="141">
        <f>สกลนคร!AK37</f>
        <v>71693.05</v>
      </c>
      <c r="M702" s="141">
        <f>สกลนคร!AL37</f>
        <v>85447.14</v>
      </c>
      <c r="N702" s="137"/>
      <c r="O702" s="137"/>
      <c r="P702" s="137"/>
      <c r="Q702" s="129">
        <f t="shared" si="76"/>
        <v>-13754.089999999997</v>
      </c>
      <c r="R702" s="130">
        <f t="shared" si="77"/>
        <v>23.905651883961323</v>
      </c>
    </row>
    <row r="703" spans="1:18" x14ac:dyDescent="0.35">
      <c r="A703" s="136">
        <v>18</v>
      </c>
      <c r="B703" s="137" t="s">
        <v>61</v>
      </c>
      <c r="C703" s="137" t="s">
        <v>462</v>
      </c>
      <c r="D703" s="137" t="s">
        <v>463</v>
      </c>
      <c r="E703" s="137" t="s">
        <v>464</v>
      </c>
      <c r="F703" s="137" t="s">
        <v>180</v>
      </c>
      <c r="G703" s="137" t="s">
        <v>1117</v>
      </c>
      <c r="H703" s="138">
        <v>4590</v>
      </c>
      <c r="I703" s="136">
        <v>4</v>
      </c>
      <c r="J703" s="139">
        <f>สกลนคร!F38</f>
        <v>166968.88</v>
      </c>
      <c r="K703" s="140">
        <f>สกลนคร!AJ38</f>
        <v>220541.40999999997</v>
      </c>
      <c r="L703" s="141">
        <f>สกลนคร!AK38</f>
        <v>35132.39</v>
      </c>
      <c r="M703" s="141">
        <f>สกลนคร!AL38</f>
        <v>64107.14</v>
      </c>
      <c r="N703" s="137"/>
      <c r="O703" s="137"/>
      <c r="P703" s="137"/>
      <c r="Q703" s="129">
        <f t="shared" si="76"/>
        <v>-28974.75</v>
      </c>
      <c r="R703" s="130">
        <f t="shared" si="77"/>
        <v>7.6541154684095858</v>
      </c>
    </row>
    <row r="704" spans="1:18" x14ac:dyDescent="0.35">
      <c r="A704" s="136">
        <v>19</v>
      </c>
      <c r="B704" s="137" t="s">
        <v>61</v>
      </c>
      <c r="C704" s="137" t="s">
        <v>462</v>
      </c>
      <c r="D704" s="137" t="s">
        <v>463</v>
      </c>
      <c r="E704" s="137" t="s">
        <v>464</v>
      </c>
      <c r="F704" s="137" t="s">
        <v>180</v>
      </c>
      <c r="G704" s="137" t="s">
        <v>1118</v>
      </c>
      <c r="H704" s="138">
        <v>3000</v>
      </c>
      <c r="I704" s="136">
        <v>2</v>
      </c>
      <c r="J704" s="139">
        <f>สกลนคร!F39</f>
        <v>13454.32</v>
      </c>
      <c r="K704" s="140">
        <f>สกลนคร!AJ39</f>
        <v>87862.23000000001</v>
      </c>
      <c r="L704" s="141">
        <f>สกลนคร!AK39</f>
        <v>73986.720000000001</v>
      </c>
      <c r="M704" s="141">
        <f>สกลนคร!AL39</f>
        <v>115847.17</v>
      </c>
      <c r="N704" s="137"/>
      <c r="O704" s="137"/>
      <c r="P704" s="137"/>
      <c r="Q704" s="129">
        <f t="shared" si="76"/>
        <v>-41860.449999999997</v>
      </c>
      <c r="R704" s="130">
        <f t="shared" si="77"/>
        <v>24.662240000000001</v>
      </c>
    </row>
    <row r="705" spans="1:18" x14ac:dyDescent="0.35">
      <c r="A705" s="136">
        <v>20</v>
      </c>
      <c r="B705" s="137" t="s">
        <v>61</v>
      </c>
      <c r="C705" s="137" t="s">
        <v>462</v>
      </c>
      <c r="D705" s="137" t="s">
        <v>463</v>
      </c>
      <c r="E705" s="137" t="s">
        <v>464</v>
      </c>
      <c r="F705" s="137" t="s">
        <v>180</v>
      </c>
      <c r="G705" s="137" t="s">
        <v>1119</v>
      </c>
      <c r="H705" s="138">
        <v>2556</v>
      </c>
      <c r="I705" s="136">
        <v>2</v>
      </c>
      <c r="J705" s="139">
        <f>สกลนคร!F40</f>
        <v>482696.75</v>
      </c>
      <c r="K705" s="140">
        <f>สกลนคร!AJ40</f>
        <v>555017.92000000004</v>
      </c>
      <c r="L705" s="141">
        <f>สกลนคร!AK40</f>
        <v>61862.93</v>
      </c>
      <c r="M705" s="141">
        <f>สกลนคร!AL40</f>
        <v>82550.490000000005</v>
      </c>
      <c r="N705" s="137"/>
      <c r="O705" s="137"/>
      <c r="P705" s="137"/>
      <c r="Q705" s="129">
        <f t="shared" si="76"/>
        <v>-20687.560000000005</v>
      </c>
      <c r="R705" s="130">
        <f t="shared" si="77"/>
        <v>24.203024256651016</v>
      </c>
    </row>
    <row r="706" spans="1:18" x14ac:dyDescent="0.35">
      <c r="A706" s="136">
        <v>21</v>
      </c>
      <c r="B706" s="137" t="s">
        <v>61</v>
      </c>
      <c r="C706" s="137" t="s">
        <v>462</v>
      </c>
      <c r="D706" s="137" t="s">
        <v>463</v>
      </c>
      <c r="E706" s="137" t="s">
        <v>464</v>
      </c>
      <c r="F706" s="137" t="s">
        <v>180</v>
      </c>
      <c r="G706" s="137" t="s">
        <v>1120</v>
      </c>
      <c r="H706" s="138">
        <v>4700</v>
      </c>
      <c r="I706" s="136">
        <v>4</v>
      </c>
      <c r="J706" s="139">
        <f>สกลนคร!F41</f>
        <v>432014.08000000002</v>
      </c>
      <c r="K706" s="140">
        <f>สกลนคร!AJ41</f>
        <v>527410.77</v>
      </c>
      <c r="L706" s="141">
        <f>สกลนคร!AK41</f>
        <v>76560.08</v>
      </c>
      <c r="M706" s="141">
        <f>สกลนคร!AL41</f>
        <v>67454.37</v>
      </c>
      <c r="N706" s="137"/>
      <c r="O706" s="137"/>
      <c r="P706" s="137"/>
      <c r="Q706" s="129">
        <f t="shared" si="76"/>
        <v>9105.7100000000064</v>
      </c>
      <c r="R706" s="130">
        <f t="shared" si="77"/>
        <v>16.289378723404255</v>
      </c>
    </row>
    <row r="707" spans="1:18" x14ac:dyDescent="0.35">
      <c r="A707" s="136">
        <v>22</v>
      </c>
      <c r="B707" s="137" t="s">
        <v>61</v>
      </c>
      <c r="C707" s="137" t="s">
        <v>462</v>
      </c>
      <c r="D707" s="137" t="s">
        <v>463</v>
      </c>
      <c r="E707" s="137" t="s">
        <v>464</v>
      </c>
      <c r="F707" s="137" t="s">
        <v>180</v>
      </c>
      <c r="G707" s="137" t="s">
        <v>1121</v>
      </c>
      <c r="H707" s="138">
        <v>4500</v>
      </c>
      <c r="I707" s="136">
        <v>3</v>
      </c>
      <c r="J707" s="139">
        <f>สกลนคร!F42</f>
        <v>149733.01999999999</v>
      </c>
      <c r="K707" s="140">
        <f>สกลนคร!AJ42</f>
        <v>284409.24999999994</v>
      </c>
      <c r="L707" s="141">
        <f>สกลนคร!AK42</f>
        <v>41186.839999999997</v>
      </c>
      <c r="M707" s="141">
        <f>สกลนคร!AL42</f>
        <v>137931.16</v>
      </c>
      <c r="N707" s="137"/>
      <c r="O707" s="137"/>
      <c r="P707" s="137"/>
      <c r="Q707" s="129">
        <f t="shared" si="76"/>
        <v>-96744.320000000007</v>
      </c>
      <c r="R707" s="130">
        <f t="shared" si="77"/>
        <v>9.1526311111111109</v>
      </c>
    </row>
    <row r="708" spans="1:18" x14ac:dyDescent="0.35">
      <c r="A708" s="136">
        <v>23</v>
      </c>
      <c r="B708" s="137" t="s">
        <v>61</v>
      </c>
      <c r="C708" s="137" t="s">
        <v>462</v>
      </c>
      <c r="D708" s="137" t="s">
        <v>463</v>
      </c>
      <c r="E708" s="137" t="s">
        <v>464</v>
      </c>
      <c r="F708" s="137" t="s">
        <v>180</v>
      </c>
      <c r="G708" s="137" t="s">
        <v>1122</v>
      </c>
      <c r="H708" s="138">
        <v>4629</v>
      </c>
      <c r="I708" s="136">
        <v>4</v>
      </c>
      <c r="J708" s="139">
        <f>สกลนคร!F43</f>
        <v>106287.95</v>
      </c>
      <c r="K708" s="140">
        <f>สกลนคร!AJ43</f>
        <v>348324.9</v>
      </c>
      <c r="L708" s="141">
        <f>สกลนคร!AK43</f>
        <v>68606.58</v>
      </c>
      <c r="M708" s="141">
        <f>สกลนคร!AL43</f>
        <v>73090.179999999993</v>
      </c>
      <c r="N708" s="137"/>
      <c r="O708" s="137"/>
      <c r="P708" s="137"/>
      <c r="Q708" s="129">
        <f t="shared" si="76"/>
        <v>-4483.5999999999913</v>
      </c>
      <c r="R708" s="130">
        <f t="shared" si="77"/>
        <v>14.82103694102398</v>
      </c>
    </row>
    <row r="709" spans="1:18" x14ac:dyDescent="0.35">
      <c r="A709" s="136">
        <v>24</v>
      </c>
      <c r="B709" s="137" t="s">
        <v>61</v>
      </c>
      <c r="C709" s="137" t="s">
        <v>462</v>
      </c>
      <c r="D709" s="137" t="s">
        <v>463</v>
      </c>
      <c r="E709" s="137" t="s">
        <v>464</v>
      </c>
      <c r="F709" s="137" t="s">
        <v>180</v>
      </c>
      <c r="G709" s="137" t="s">
        <v>1123</v>
      </c>
      <c r="H709" s="138">
        <v>2828</v>
      </c>
      <c r="I709" s="136">
        <v>2</v>
      </c>
      <c r="J709" s="139">
        <f>สกลนคร!F44</f>
        <v>567494.73</v>
      </c>
      <c r="K709" s="140">
        <f>สกลนคร!AJ44</f>
        <v>720468.26</v>
      </c>
      <c r="L709" s="141">
        <f>สกลนคร!AK44</f>
        <v>4300</v>
      </c>
      <c r="M709" s="141">
        <f>สกลนคร!AL44</f>
        <v>103394.98000000001</v>
      </c>
      <c r="N709" s="137"/>
      <c r="O709" s="137"/>
      <c r="P709" s="137"/>
      <c r="Q709" s="129">
        <f t="shared" si="76"/>
        <v>-99094.98000000001</v>
      </c>
      <c r="R709" s="130">
        <f t="shared" si="77"/>
        <v>1.5205091937765205</v>
      </c>
    </row>
    <row r="710" spans="1:18" x14ac:dyDescent="0.35">
      <c r="A710" s="136">
        <v>25</v>
      </c>
      <c r="B710" s="137" t="s">
        <v>61</v>
      </c>
      <c r="C710" s="137" t="s">
        <v>462</v>
      </c>
      <c r="D710" s="137" t="s">
        <v>463</v>
      </c>
      <c r="E710" s="137" t="s">
        <v>464</v>
      </c>
      <c r="F710" s="137" t="s">
        <v>180</v>
      </c>
      <c r="G710" s="137" t="s">
        <v>1124</v>
      </c>
      <c r="H710" s="138">
        <v>2529</v>
      </c>
      <c r="I710" s="136">
        <v>2</v>
      </c>
      <c r="J710" s="139">
        <f>สกลนคร!F45</f>
        <v>203270.67</v>
      </c>
      <c r="K710" s="140">
        <f>สกลนคร!AJ45</f>
        <v>274000.17000000004</v>
      </c>
      <c r="L710" s="141">
        <f>สกลนคร!AK45</f>
        <v>88443.44</v>
      </c>
      <c r="M710" s="141">
        <f>สกลนคร!AL45</f>
        <v>97615.239999999991</v>
      </c>
      <c r="N710" s="137"/>
      <c r="O710" s="137"/>
      <c r="P710" s="137"/>
      <c r="Q710" s="129">
        <f t="shared" si="76"/>
        <v>-9171.7999999999884</v>
      </c>
      <c r="R710" s="130">
        <f t="shared" si="77"/>
        <v>34.971704230921311</v>
      </c>
    </row>
    <row r="711" spans="1:18" s="148" customFormat="1" x14ac:dyDescent="0.35">
      <c r="A711" s="142">
        <v>1</v>
      </c>
      <c r="B711" s="143" t="s">
        <v>61</v>
      </c>
      <c r="C711" s="143"/>
      <c r="D711" s="143"/>
      <c r="E711" s="143" t="s">
        <v>77</v>
      </c>
      <c r="F711" s="143"/>
      <c r="G711" s="143" t="s">
        <v>466</v>
      </c>
      <c r="H711" s="149">
        <f>SUM(H686:H710)</f>
        <v>106936</v>
      </c>
      <c r="I711" s="142"/>
      <c r="J711" s="145">
        <f>SUM(J686:J710)</f>
        <v>8933332.6100000013</v>
      </c>
      <c r="K711" s="145">
        <f t="shared" ref="K711:M711" si="84">SUM(K686:K710)</f>
        <v>12637282.959999999</v>
      </c>
      <c r="L711" s="145">
        <f t="shared" si="84"/>
        <v>2523306.9700000002</v>
      </c>
      <c r="M711" s="145">
        <f t="shared" si="84"/>
        <v>3410069.54</v>
      </c>
      <c r="N711" s="143">
        <v>24</v>
      </c>
      <c r="O711" s="143">
        <v>24</v>
      </c>
      <c r="P711" s="143">
        <f>N711-O711</f>
        <v>0</v>
      </c>
      <c r="Q711" s="146">
        <f t="shared" ref="Q711:Q774" si="85">L711-M711</f>
        <v>-886762.56999999983</v>
      </c>
      <c r="R711" s="147">
        <f>L711/H711</f>
        <v>23.596421878506771</v>
      </c>
    </row>
    <row r="712" spans="1:18" x14ac:dyDescent="0.35">
      <c r="A712" s="136">
        <v>1</v>
      </c>
      <c r="B712" s="137" t="s">
        <v>61</v>
      </c>
      <c r="C712" s="137" t="s">
        <v>467</v>
      </c>
      <c r="D712" s="137" t="s">
        <v>82</v>
      </c>
      <c r="E712" s="137" t="s">
        <v>468</v>
      </c>
      <c r="F712" s="137" t="s">
        <v>210</v>
      </c>
      <c r="G712" s="137" t="s">
        <v>469</v>
      </c>
      <c r="H712" s="138"/>
      <c r="I712" s="136"/>
      <c r="J712" s="139"/>
      <c r="K712" s="140"/>
      <c r="L712" s="141"/>
      <c r="M712" s="141"/>
      <c r="N712" s="137"/>
      <c r="O712" s="137"/>
      <c r="P712" s="137"/>
    </row>
    <row r="713" spans="1:18" x14ac:dyDescent="0.35">
      <c r="A713" s="136">
        <v>2</v>
      </c>
      <c r="B713" s="137" t="s">
        <v>61</v>
      </c>
      <c r="C713" s="137" t="s">
        <v>467</v>
      </c>
      <c r="D713" s="137" t="s">
        <v>82</v>
      </c>
      <c r="E713" s="137" t="s">
        <v>468</v>
      </c>
      <c r="F713" s="137" t="s">
        <v>180</v>
      </c>
      <c r="G713" s="137" t="s">
        <v>1125</v>
      </c>
      <c r="H713" s="138">
        <v>5981</v>
      </c>
      <c r="I713" s="136">
        <v>4</v>
      </c>
      <c r="J713" s="139">
        <f>สกลนคร!F46</f>
        <v>318951.25</v>
      </c>
      <c r="K713" s="140">
        <f>สกลนคร!AJ46</f>
        <v>569123.30000000005</v>
      </c>
      <c r="L713" s="141">
        <f>สกลนคร!AK46</f>
        <v>248787.83000000002</v>
      </c>
      <c r="M713" s="141">
        <f>สกลนคร!AL46</f>
        <v>327177.94999999995</v>
      </c>
      <c r="N713" s="137"/>
      <c r="O713" s="137"/>
      <c r="P713" s="137"/>
      <c r="Q713" s="129">
        <f t="shared" si="85"/>
        <v>-78390.119999999937</v>
      </c>
      <c r="R713" s="130">
        <f t="shared" ref="R713:R774" si="86">L713/H713</f>
        <v>41.596360140444745</v>
      </c>
    </row>
    <row r="714" spans="1:18" x14ac:dyDescent="0.35">
      <c r="A714" s="136">
        <v>3</v>
      </c>
      <c r="B714" s="137" t="s">
        <v>61</v>
      </c>
      <c r="C714" s="137" t="s">
        <v>467</v>
      </c>
      <c r="D714" s="137" t="s">
        <v>82</v>
      </c>
      <c r="E714" s="137" t="s">
        <v>468</v>
      </c>
      <c r="F714" s="137" t="s">
        <v>180</v>
      </c>
      <c r="G714" s="137" t="s">
        <v>1126</v>
      </c>
      <c r="H714" s="138">
        <v>5608</v>
      </c>
      <c r="I714" s="136">
        <v>4</v>
      </c>
      <c r="J714" s="139">
        <f>สกลนคร!F47</f>
        <v>88257.3</v>
      </c>
      <c r="K714" s="140">
        <f>สกลนคร!AJ47</f>
        <v>210081.1</v>
      </c>
      <c r="L714" s="141">
        <f>สกลนคร!AK47</f>
        <v>280760</v>
      </c>
      <c r="M714" s="141">
        <f>สกลนคร!AL47</f>
        <v>395859.98</v>
      </c>
      <c r="N714" s="137"/>
      <c r="O714" s="137"/>
      <c r="P714" s="137"/>
      <c r="Q714" s="129">
        <f t="shared" si="85"/>
        <v>-115099.97999999998</v>
      </c>
      <c r="R714" s="130">
        <f t="shared" si="86"/>
        <v>50.064194008559198</v>
      </c>
    </row>
    <row r="715" spans="1:18" x14ac:dyDescent="0.35">
      <c r="A715" s="136">
        <v>4</v>
      </c>
      <c r="B715" s="137" t="s">
        <v>61</v>
      </c>
      <c r="C715" s="137" t="s">
        <v>467</v>
      </c>
      <c r="D715" s="137" t="s">
        <v>82</v>
      </c>
      <c r="E715" s="137" t="s">
        <v>468</v>
      </c>
      <c r="F715" s="137" t="s">
        <v>180</v>
      </c>
      <c r="G715" s="137" t="s">
        <v>1127</v>
      </c>
      <c r="H715" s="138">
        <v>3981</v>
      </c>
      <c r="I715" s="136">
        <v>3</v>
      </c>
      <c r="J715" s="139">
        <f>สกลนคร!F48</f>
        <v>164101.85</v>
      </c>
      <c r="K715" s="140">
        <f>สกลนคร!AJ48</f>
        <v>244356.29</v>
      </c>
      <c r="L715" s="141">
        <f>สกลนคร!AK48</f>
        <v>307800.95</v>
      </c>
      <c r="M715" s="141">
        <f>สกลนคร!AL48</f>
        <v>375874.26</v>
      </c>
      <c r="N715" s="137"/>
      <c r="O715" s="137"/>
      <c r="P715" s="137"/>
      <c r="Q715" s="129">
        <f t="shared" si="85"/>
        <v>-68073.31</v>
      </c>
      <c r="R715" s="130">
        <f t="shared" si="86"/>
        <v>77.317495604119571</v>
      </c>
    </row>
    <row r="716" spans="1:18" x14ac:dyDescent="0.35">
      <c r="A716" s="136">
        <v>5</v>
      </c>
      <c r="B716" s="137" t="s">
        <v>61</v>
      </c>
      <c r="C716" s="137" t="s">
        <v>467</v>
      </c>
      <c r="D716" s="137" t="s">
        <v>82</v>
      </c>
      <c r="E716" s="137" t="s">
        <v>468</v>
      </c>
      <c r="F716" s="137" t="s">
        <v>180</v>
      </c>
      <c r="G716" s="137" t="s">
        <v>1128</v>
      </c>
      <c r="H716" s="138">
        <v>2676</v>
      </c>
      <c r="I716" s="136">
        <v>2</v>
      </c>
      <c r="J716" s="139">
        <f>สกลนคร!F49</f>
        <v>2970.99</v>
      </c>
      <c r="K716" s="140">
        <f>สกลนคร!AJ49</f>
        <v>74960</v>
      </c>
      <c r="L716" s="141">
        <f>สกลนคร!AK49</f>
        <v>220274.90000000002</v>
      </c>
      <c r="M716" s="141">
        <f>สกลนคร!AL49</f>
        <v>222805.83000000002</v>
      </c>
      <c r="N716" s="137"/>
      <c r="O716" s="137"/>
      <c r="P716" s="137"/>
      <c r="Q716" s="129">
        <f t="shared" si="85"/>
        <v>-2530.929999999993</v>
      </c>
      <c r="R716" s="130">
        <f t="shared" si="86"/>
        <v>82.314985052316899</v>
      </c>
    </row>
    <row r="717" spans="1:18" x14ac:dyDescent="0.35">
      <c r="A717" s="136">
        <v>6</v>
      </c>
      <c r="B717" s="137" t="s">
        <v>61</v>
      </c>
      <c r="C717" s="137" t="s">
        <v>467</v>
      </c>
      <c r="D717" s="137" t="s">
        <v>82</v>
      </c>
      <c r="E717" s="137" t="s">
        <v>468</v>
      </c>
      <c r="F717" s="137" t="s">
        <v>180</v>
      </c>
      <c r="G717" s="137" t="s">
        <v>1129</v>
      </c>
      <c r="H717" s="138">
        <v>4612</v>
      </c>
      <c r="I717" s="136">
        <v>4</v>
      </c>
      <c r="J717" s="139">
        <f>สกลนคร!F50</f>
        <v>173599.27</v>
      </c>
      <c r="K717" s="140">
        <f>สกลนคร!AJ50</f>
        <v>194824.62999999995</v>
      </c>
      <c r="L717" s="141">
        <f>สกลนคร!AK50</f>
        <v>229039.1</v>
      </c>
      <c r="M717" s="141">
        <f>สกลนคร!AL50</f>
        <v>303363.19</v>
      </c>
      <c r="N717" s="137"/>
      <c r="O717" s="137"/>
      <c r="P717" s="137"/>
      <c r="Q717" s="129">
        <f t="shared" si="85"/>
        <v>-74324.09</v>
      </c>
      <c r="R717" s="130">
        <f t="shared" si="86"/>
        <v>49.661556808326104</v>
      </c>
    </row>
    <row r="718" spans="1:18" x14ac:dyDescent="0.35">
      <c r="A718" s="136">
        <v>7</v>
      </c>
      <c r="B718" s="137" t="s">
        <v>61</v>
      </c>
      <c r="C718" s="137" t="s">
        <v>467</v>
      </c>
      <c r="D718" s="137" t="s">
        <v>82</v>
      </c>
      <c r="E718" s="137" t="s">
        <v>468</v>
      </c>
      <c r="F718" s="137" t="s">
        <v>180</v>
      </c>
      <c r="G718" s="137" t="s">
        <v>1130</v>
      </c>
      <c r="H718" s="138">
        <v>3723</v>
      </c>
      <c r="I718" s="136">
        <v>3</v>
      </c>
      <c r="J718" s="139">
        <f>สกลนคร!F51</f>
        <v>67859.259999999995</v>
      </c>
      <c r="K718" s="140">
        <f>สกลนคร!AJ51</f>
        <v>146939.14000000001</v>
      </c>
      <c r="L718" s="141">
        <f>สกลนคร!AK51</f>
        <v>134470.95000000001</v>
      </c>
      <c r="M718" s="141">
        <f>สกลนคร!AL51</f>
        <v>207660.80000000002</v>
      </c>
      <c r="N718" s="137"/>
      <c r="O718" s="137"/>
      <c r="P718" s="137"/>
      <c r="Q718" s="129">
        <f t="shared" si="85"/>
        <v>-73189.850000000006</v>
      </c>
      <c r="R718" s="130">
        <f t="shared" si="86"/>
        <v>36.118976631748595</v>
      </c>
    </row>
    <row r="719" spans="1:18" s="148" customFormat="1" x14ac:dyDescent="0.35">
      <c r="A719" s="142">
        <v>2</v>
      </c>
      <c r="B719" s="143" t="s">
        <v>61</v>
      </c>
      <c r="C719" s="143"/>
      <c r="D719" s="143"/>
      <c r="E719" s="143" t="s">
        <v>77</v>
      </c>
      <c r="F719" s="143"/>
      <c r="G719" s="143" t="s">
        <v>470</v>
      </c>
      <c r="H719" s="149">
        <f>SUM(H712:H718)</f>
        <v>26581</v>
      </c>
      <c r="I719" s="142"/>
      <c r="J719" s="145">
        <f>SUM(J712:J718)</f>
        <v>815739.92</v>
      </c>
      <c r="K719" s="145">
        <f t="shared" ref="K719:M719" si="87">SUM(K712:K718)</f>
        <v>1440284.46</v>
      </c>
      <c r="L719" s="145">
        <f t="shared" si="87"/>
        <v>1421133.7300000002</v>
      </c>
      <c r="M719" s="145">
        <f t="shared" si="87"/>
        <v>1832742.01</v>
      </c>
      <c r="N719" s="143">
        <v>6</v>
      </c>
      <c r="O719" s="143">
        <v>6</v>
      </c>
      <c r="P719" s="143">
        <f>N719-O719</f>
        <v>0</v>
      </c>
      <c r="Q719" s="146">
        <f t="shared" si="85"/>
        <v>-411608.2799999998</v>
      </c>
      <c r="R719" s="147">
        <f>L719/H719</f>
        <v>53.464268838644152</v>
      </c>
    </row>
    <row r="720" spans="1:18" s="148" customFormat="1" x14ac:dyDescent="0.35">
      <c r="A720" s="208">
        <v>1</v>
      </c>
      <c r="B720" s="179" t="s">
        <v>61</v>
      </c>
      <c r="C720" s="179" t="s">
        <v>471</v>
      </c>
      <c r="D720" s="179" t="s">
        <v>89</v>
      </c>
      <c r="E720" s="179" t="s">
        <v>472</v>
      </c>
      <c r="F720" s="179" t="s">
        <v>210</v>
      </c>
      <c r="G720" s="179" t="s">
        <v>472</v>
      </c>
      <c r="H720" s="226"/>
      <c r="I720" s="208"/>
      <c r="J720" s="227"/>
      <c r="K720" s="228"/>
      <c r="L720" s="178"/>
      <c r="M720" s="178"/>
      <c r="N720" s="179"/>
      <c r="O720" s="179"/>
      <c r="P720" s="179"/>
      <c r="Q720" s="146"/>
      <c r="R720" s="147"/>
    </row>
    <row r="721" spans="1:18" x14ac:dyDescent="0.35">
      <c r="A721" s="136">
        <v>2</v>
      </c>
      <c r="B721" s="137" t="s">
        <v>61</v>
      </c>
      <c r="C721" s="137" t="s">
        <v>471</v>
      </c>
      <c r="D721" s="137" t="s">
        <v>89</v>
      </c>
      <c r="E721" s="137" t="s">
        <v>472</v>
      </c>
      <c r="F721" s="137" t="s">
        <v>180</v>
      </c>
      <c r="G721" s="137" t="s">
        <v>1131</v>
      </c>
      <c r="H721" s="138">
        <v>4086</v>
      </c>
      <c r="I721" s="136">
        <v>3</v>
      </c>
      <c r="J721" s="139">
        <f>สกลนคร!F52</f>
        <v>343201.25</v>
      </c>
      <c r="K721" s="140">
        <f>สกลนคร!AJ52</f>
        <v>374335.73</v>
      </c>
      <c r="L721" s="141">
        <f>สกลนคร!AK52</f>
        <v>518489.22</v>
      </c>
      <c r="M721" s="141">
        <f>สกลนคร!AL52</f>
        <v>302627.88</v>
      </c>
      <c r="N721" s="137"/>
      <c r="O721" s="137"/>
      <c r="P721" s="137"/>
      <c r="Q721" s="129">
        <f t="shared" si="85"/>
        <v>215861.33999999997</v>
      </c>
      <c r="R721" s="130">
        <f t="shared" si="86"/>
        <v>126.89408223201174</v>
      </c>
    </row>
    <row r="722" spans="1:18" x14ac:dyDescent="0.35">
      <c r="A722" s="136">
        <v>3</v>
      </c>
      <c r="B722" s="137" t="s">
        <v>61</v>
      </c>
      <c r="C722" s="137" t="s">
        <v>471</v>
      </c>
      <c r="D722" s="137" t="s">
        <v>89</v>
      </c>
      <c r="E722" s="137" t="s">
        <v>472</v>
      </c>
      <c r="F722" s="137" t="s">
        <v>180</v>
      </c>
      <c r="G722" s="137" t="s">
        <v>1132</v>
      </c>
      <c r="H722" s="138">
        <v>4226</v>
      </c>
      <c r="I722" s="136">
        <v>3</v>
      </c>
      <c r="J722" s="139">
        <f>สกลนคร!F53</f>
        <v>484172.05</v>
      </c>
      <c r="K722" s="140">
        <f>สกลนคร!AJ53</f>
        <v>567054.26</v>
      </c>
      <c r="L722" s="141">
        <f>สกลนคร!AK53</f>
        <v>520913.97</v>
      </c>
      <c r="M722" s="141">
        <f>สกลนคร!AL53</f>
        <v>496570.82</v>
      </c>
      <c r="N722" s="137"/>
      <c r="O722" s="137"/>
      <c r="P722" s="137"/>
      <c r="Q722" s="129">
        <f t="shared" si="85"/>
        <v>24343.149999999965</v>
      </c>
      <c r="R722" s="130">
        <f t="shared" si="86"/>
        <v>123.26407240889729</v>
      </c>
    </row>
    <row r="723" spans="1:18" x14ac:dyDescent="0.35">
      <c r="A723" s="136">
        <v>4</v>
      </c>
      <c r="B723" s="137" t="s">
        <v>61</v>
      </c>
      <c r="C723" s="137" t="s">
        <v>471</v>
      </c>
      <c r="D723" s="137" t="s">
        <v>89</v>
      </c>
      <c r="E723" s="137" t="s">
        <v>472</v>
      </c>
      <c r="F723" s="137" t="s">
        <v>180</v>
      </c>
      <c r="G723" s="137" t="s">
        <v>1133</v>
      </c>
      <c r="H723" s="138">
        <v>4483</v>
      </c>
      <c r="I723" s="136">
        <v>3</v>
      </c>
      <c r="J723" s="139">
        <f>สกลนคร!F54</f>
        <v>947947.38</v>
      </c>
      <c r="K723" s="140">
        <f>สกลนคร!AJ54</f>
        <v>960366.9</v>
      </c>
      <c r="L723" s="141">
        <f>สกลนคร!AK54</f>
        <v>474257.57</v>
      </c>
      <c r="M723" s="141">
        <f>สกลนคร!AL54</f>
        <v>264852.28000000003</v>
      </c>
      <c r="N723" s="137"/>
      <c r="O723" s="137"/>
      <c r="P723" s="137"/>
      <c r="Q723" s="129">
        <f t="shared" si="85"/>
        <v>209405.28999999998</v>
      </c>
      <c r="R723" s="130">
        <f t="shared" si="86"/>
        <v>105.79022306491188</v>
      </c>
    </row>
    <row r="724" spans="1:18" x14ac:dyDescent="0.35">
      <c r="A724" s="136">
        <v>5</v>
      </c>
      <c r="B724" s="137" t="s">
        <v>61</v>
      </c>
      <c r="C724" s="137" t="s">
        <v>471</v>
      </c>
      <c r="D724" s="137" t="s">
        <v>89</v>
      </c>
      <c r="E724" s="137" t="s">
        <v>472</v>
      </c>
      <c r="F724" s="137" t="s">
        <v>180</v>
      </c>
      <c r="G724" s="137" t="s">
        <v>1134</v>
      </c>
      <c r="H724" s="138">
        <v>3448</v>
      </c>
      <c r="I724" s="136">
        <v>3</v>
      </c>
      <c r="J724" s="139">
        <f>สกลนคร!F55</f>
        <v>356129.2</v>
      </c>
      <c r="K724" s="140">
        <f>สกลนคร!AJ55</f>
        <v>410259.26</v>
      </c>
      <c r="L724" s="141">
        <f>สกลนคร!AK55</f>
        <v>433992.94</v>
      </c>
      <c r="M724" s="141">
        <f>สกลนคร!AL55</f>
        <v>250004.56</v>
      </c>
      <c r="N724" s="137"/>
      <c r="O724" s="137"/>
      <c r="P724" s="137"/>
      <c r="Q724" s="129">
        <f t="shared" si="85"/>
        <v>183988.38</v>
      </c>
      <c r="R724" s="130">
        <f t="shared" si="86"/>
        <v>125.86802204176334</v>
      </c>
    </row>
    <row r="725" spans="1:18" x14ac:dyDescent="0.35">
      <c r="A725" s="136">
        <v>6</v>
      </c>
      <c r="B725" s="137" t="s">
        <v>61</v>
      </c>
      <c r="C725" s="137" t="s">
        <v>471</v>
      </c>
      <c r="D725" s="137" t="s">
        <v>89</v>
      </c>
      <c r="E725" s="137" t="s">
        <v>472</v>
      </c>
      <c r="F725" s="137" t="s">
        <v>180</v>
      </c>
      <c r="G725" s="137" t="s">
        <v>1135</v>
      </c>
      <c r="H725" s="138">
        <v>3561</v>
      </c>
      <c r="I725" s="136">
        <v>3</v>
      </c>
      <c r="J725" s="139">
        <f>สกลนคร!F56</f>
        <v>787508.36</v>
      </c>
      <c r="K725" s="140">
        <f>สกลนคร!AJ56</f>
        <v>822268.91999999993</v>
      </c>
      <c r="L725" s="141">
        <f>สกลนคร!AK56</f>
        <v>419020.09</v>
      </c>
      <c r="M725" s="141">
        <f>สกลนคร!AL56</f>
        <v>255617.17</v>
      </c>
      <c r="N725" s="137"/>
      <c r="O725" s="137"/>
      <c r="P725" s="137"/>
      <c r="Q725" s="129">
        <f t="shared" si="85"/>
        <v>163402.92000000001</v>
      </c>
      <c r="R725" s="130">
        <f t="shared" si="86"/>
        <v>117.66921932041562</v>
      </c>
    </row>
    <row r="726" spans="1:18" s="148" customFormat="1" x14ac:dyDescent="0.35">
      <c r="A726" s="142">
        <v>3</v>
      </c>
      <c r="B726" s="143" t="s">
        <v>61</v>
      </c>
      <c r="C726" s="143"/>
      <c r="D726" s="143"/>
      <c r="E726" s="143" t="s">
        <v>77</v>
      </c>
      <c r="F726" s="143"/>
      <c r="G726" s="143" t="s">
        <v>473</v>
      </c>
      <c r="H726" s="149">
        <f>SUM(H721:H725)</f>
        <v>19804</v>
      </c>
      <c r="I726" s="142"/>
      <c r="J726" s="145">
        <f>SUM(J720:J725)</f>
        <v>2918958.24</v>
      </c>
      <c r="K726" s="145">
        <f t="shared" ref="K726:M726" si="88">SUM(K720:K725)</f>
        <v>3134285.0700000003</v>
      </c>
      <c r="L726" s="145">
        <f t="shared" si="88"/>
        <v>2366673.79</v>
      </c>
      <c r="M726" s="145">
        <f t="shared" si="88"/>
        <v>1569672.71</v>
      </c>
      <c r="N726" s="143">
        <v>5</v>
      </c>
      <c r="O726" s="143">
        <v>5</v>
      </c>
      <c r="P726" s="143">
        <f>N726-O726</f>
        <v>0</v>
      </c>
      <c r="Q726" s="146">
        <f t="shared" si="85"/>
        <v>797001.08000000007</v>
      </c>
      <c r="R726" s="147">
        <f>L726/H726</f>
        <v>119.50483690163604</v>
      </c>
    </row>
    <row r="727" spans="1:18" x14ac:dyDescent="0.35">
      <c r="A727" s="136">
        <v>1</v>
      </c>
      <c r="B727" s="137" t="s">
        <v>61</v>
      </c>
      <c r="C727" s="137" t="s">
        <v>474</v>
      </c>
      <c r="D727" s="137" t="s">
        <v>475</v>
      </c>
      <c r="E727" s="137" t="s">
        <v>476</v>
      </c>
      <c r="F727" s="137" t="s">
        <v>210</v>
      </c>
      <c r="G727" s="137" t="s">
        <v>477</v>
      </c>
      <c r="H727" s="138"/>
      <c r="I727" s="136"/>
      <c r="J727" s="139"/>
      <c r="K727" s="140"/>
      <c r="L727" s="141"/>
      <c r="M727" s="141"/>
      <c r="N727" s="137"/>
      <c r="O727" s="137"/>
      <c r="P727" s="137"/>
    </row>
    <row r="728" spans="1:18" x14ac:dyDescent="0.35">
      <c r="A728" s="136">
        <v>2</v>
      </c>
      <c r="B728" s="137" t="s">
        <v>61</v>
      </c>
      <c r="C728" s="137" t="s">
        <v>474</v>
      </c>
      <c r="D728" s="137" t="s">
        <v>475</v>
      </c>
      <c r="E728" s="137" t="s">
        <v>476</v>
      </c>
      <c r="F728" s="137" t="s">
        <v>180</v>
      </c>
      <c r="G728" s="137" t="s">
        <v>1136</v>
      </c>
      <c r="H728" s="138">
        <v>5366</v>
      </c>
      <c r="I728" s="136">
        <v>4</v>
      </c>
      <c r="J728" s="141">
        <f>สกลนคร!F57</f>
        <v>388490.28</v>
      </c>
      <c r="K728" s="140">
        <f>สกลนคร!AJ57</f>
        <v>442557.91000000003</v>
      </c>
      <c r="L728" s="141">
        <f>สกลนคร!AK57</f>
        <v>270724.03000000003</v>
      </c>
      <c r="M728" s="141">
        <f>สกลนคร!AL57</f>
        <v>259073.78</v>
      </c>
      <c r="N728" s="137"/>
      <c r="O728" s="137"/>
      <c r="P728" s="137"/>
      <c r="Q728" s="129">
        <f t="shared" si="85"/>
        <v>11650.250000000029</v>
      </c>
      <c r="R728" s="130">
        <f t="shared" si="86"/>
        <v>50.4517387253075</v>
      </c>
    </row>
    <row r="729" spans="1:18" x14ac:dyDescent="0.35">
      <c r="A729" s="136">
        <v>3</v>
      </c>
      <c r="B729" s="137" t="s">
        <v>61</v>
      </c>
      <c r="C729" s="137" t="s">
        <v>474</v>
      </c>
      <c r="D729" s="137" t="s">
        <v>475</v>
      </c>
      <c r="E729" s="137" t="s">
        <v>476</v>
      </c>
      <c r="F729" s="137" t="s">
        <v>180</v>
      </c>
      <c r="G729" s="137" t="s">
        <v>1137</v>
      </c>
      <c r="H729" s="138">
        <v>5331</v>
      </c>
      <c r="I729" s="136">
        <v>4</v>
      </c>
      <c r="J729" s="141">
        <f>สกลนคร!F58</f>
        <v>404317.87</v>
      </c>
      <c r="K729" s="140">
        <f>สกลนคร!AJ58</f>
        <v>413791.73</v>
      </c>
      <c r="L729" s="141">
        <f>สกลนคร!AK58</f>
        <v>293990.70999999996</v>
      </c>
      <c r="M729" s="141">
        <f>สกลนคร!AL58</f>
        <v>304130.56</v>
      </c>
      <c r="N729" s="137"/>
      <c r="O729" s="137"/>
      <c r="P729" s="137"/>
      <c r="Q729" s="129">
        <f t="shared" si="85"/>
        <v>-10139.850000000035</v>
      </c>
      <c r="R729" s="130">
        <f t="shared" si="86"/>
        <v>55.147385105983858</v>
      </c>
    </row>
    <row r="730" spans="1:18" x14ac:dyDescent="0.35">
      <c r="A730" s="136">
        <v>4</v>
      </c>
      <c r="B730" s="137" t="s">
        <v>61</v>
      </c>
      <c r="C730" s="137" t="s">
        <v>474</v>
      </c>
      <c r="D730" s="137" t="s">
        <v>475</v>
      </c>
      <c r="E730" s="137" t="s">
        <v>476</v>
      </c>
      <c r="F730" s="137" t="s">
        <v>180</v>
      </c>
      <c r="G730" s="137" t="s">
        <v>1138</v>
      </c>
      <c r="H730" s="138">
        <v>6003</v>
      </c>
      <c r="I730" s="136">
        <v>5</v>
      </c>
      <c r="J730" s="141">
        <f>สกลนคร!F59</f>
        <v>543294.77</v>
      </c>
      <c r="K730" s="140">
        <f>สกลนคร!AJ59</f>
        <v>648093.66</v>
      </c>
      <c r="L730" s="141">
        <f>สกลนคร!AK59</f>
        <v>228040.76</v>
      </c>
      <c r="M730" s="141">
        <f>สกลนคร!AL59</f>
        <v>226556.71</v>
      </c>
      <c r="N730" s="137"/>
      <c r="O730" s="137"/>
      <c r="P730" s="137"/>
      <c r="Q730" s="129">
        <f t="shared" si="85"/>
        <v>1484.0500000000175</v>
      </c>
      <c r="R730" s="130">
        <f t="shared" si="86"/>
        <v>37.98779943361653</v>
      </c>
    </row>
    <row r="731" spans="1:18" x14ac:dyDescent="0.35">
      <c r="A731" s="136">
        <v>5</v>
      </c>
      <c r="B731" s="137" t="s">
        <v>61</v>
      </c>
      <c r="C731" s="137" t="s">
        <v>474</v>
      </c>
      <c r="D731" s="137" t="s">
        <v>475</v>
      </c>
      <c r="E731" s="137" t="s">
        <v>476</v>
      </c>
      <c r="F731" s="137" t="s">
        <v>180</v>
      </c>
      <c r="G731" s="137" t="s">
        <v>1139</v>
      </c>
      <c r="H731" s="138">
        <v>3004</v>
      </c>
      <c r="I731" s="136">
        <v>3</v>
      </c>
      <c r="J731" s="141">
        <f>สกลนคร!F60</f>
        <v>143654.17000000001</v>
      </c>
      <c r="K731" s="140">
        <f>สกลนคร!AJ60</f>
        <v>240362.38</v>
      </c>
      <c r="L731" s="141">
        <f>สกลนคร!AK60</f>
        <v>147624.21000000002</v>
      </c>
      <c r="M731" s="141">
        <f>สกลนคร!AL60</f>
        <v>127273.16</v>
      </c>
      <c r="N731" s="137"/>
      <c r="O731" s="137"/>
      <c r="P731" s="137"/>
      <c r="Q731" s="129">
        <f t="shared" si="85"/>
        <v>20351.050000000017</v>
      </c>
      <c r="R731" s="130">
        <f t="shared" si="86"/>
        <v>49.142546604527304</v>
      </c>
    </row>
    <row r="732" spans="1:18" x14ac:dyDescent="0.35">
      <c r="A732" s="136">
        <v>6</v>
      </c>
      <c r="B732" s="137" t="s">
        <v>61</v>
      </c>
      <c r="C732" s="137" t="s">
        <v>474</v>
      </c>
      <c r="D732" s="137" t="s">
        <v>475</v>
      </c>
      <c r="E732" s="137" t="s">
        <v>476</v>
      </c>
      <c r="F732" s="137" t="s">
        <v>180</v>
      </c>
      <c r="G732" s="137" t="s">
        <v>1140</v>
      </c>
      <c r="H732" s="138">
        <v>2532</v>
      </c>
      <c r="I732" s="136">
        <v>2</v>
      </c>
      <c r="J732" s="141">
        <f>สกลนคร!F61</f>
        <v>106617.44</v>
      </c>
      <c r="K732" s="140">
        <f>สกลนคร!AJ61</f>
        <v>180436.50000000003</v>
      </c>
      <c r="L732" s="141">
        <f>สกลนคร!AK61</f>
        <v>183305.89</v>
      </c>
      <c r="M732" s="141">
        <f>สกลนคร!AL61</f>
        <v>164959.58000000002</v>
      </c>
      <c r="N732" s="137"/>
      <c r="O732" s="137"/>
      <c r="P732" s="137"/>
      <c r="Q732" s="129">
        <f t="shared" si="85"/>
        <v>18346.309999999998</v>
      </c>
      <c r="R732" s="130">
        <f t="shared" si="86"/>
        <v>72.395691153238559</v>
      </c>
    </row>
    <row r="733" spans="1:18" x14ac:dyDescent="0.35">
      <c r="A733" s="136">
        <v>7</v>
      </c>
      <c r="B733" s="137" t="s">
        <v>61</v>
      </c>
      <c r="C733" s="137" t="s">
        <v>474</v>
      </c>
      <c r="D733" s="137" t="s">
        <v>475</v>
      </c>
      <c r="E733" s="137" t="s">
        <v>476</v>
      </c>
      <c r="F733" s="137" t="s">
        <v>180</v>
      </c>
      <c r="G733" s="137" t="s">
        <v>1141</v>
      </c>
      <c r="H733" s="138">
        <v>1966</v>
      </c>
      <c r="I733" s="136">
        <v>2</v>
      </c>
      <c r="J733" s="141">
        <f>สกลนคร!F62</f>
        <v>165605.19</v>
      </c>
      <c r="K733" s="140">
        <f>สกลนคร!AJ62</f>
        <v>197777.06</v>
      </c>
      <c r="L733" s="141">
        <f>สกลนคร!AK62</f>
        <v>195009.52000000002</v>
      </c>
      <c r="M733" s="141">
        <f>สกลนคร!AL62</f>
        <v>181800.61000000002</v>
      </c>
      <c r="N733" s="137"/>
      <c r="O733" s="137"/>
      <c r="P733" s="137"/>
      <c r="Q733" s="129">
        <f t="shared" si="85"/>
        <v>13208.910000000003</v>
      </c>
      <c r="R733" s="130">
        <f t="shared" si="86"/>
        <v>99.191007121057993</v>
      </c>
    </row>
    <row r="734" spans="1:18" x14ac:dyDescent="0.35">
      <c r="A734" s="136">
        <v>8</v>
      </c>
      <c r="B734" s="137" t="s">
        <v>61</v>
      </c>
      <c r="C734" s="137" t="s">
        <v>474</v>
      </c>
      <c r="D734" s="137" t="s">
        <v>475</v>
      </c>
      <c r="E734" s="137" t="s">
        <v>476</v>
      </c>
      <c r="F734" s="137" t="s">
        <v>180</v>
      </c>
      <c r="G734" s="137" t="s">
        <v>1142</v>
      </c>
      <c r="H734" s="138">
        <v>1289</v>
      </c>
      <c r="I734" s="136">
        <v>1</v>
      </c>
      <c r="J734" s="141">
        <f>สกลนคร!F63</f>
        <v>626307.68000000005</v>
      </c>
      <c r="K734" s="140">
        <f>สกลนคร!AJ63</f>
        <v>740079.5</v>
      </c>
      <c r="L734" s="141">
        <f>สกลนคร!AK63</f>
        <v>217309.61</v>
      </c>
      <c r="M734" s="141">
        <f>สกลนคร!AL63</f>
        <v>222105.24000000002</v>
      </c>
      <c r="N734" s="137"/>
      <c r="O734" s="137"/>
      <c r="P734" s="137"/>
      <c r="Q734" s="129">
        <f t="shared" si="85"/>
        <v>-4795.6300000000338</v>
      </c>
      <c r="R734" s="130">
        <f t="shared" si="86"/>
        <v>168.58775019394878</v>
      </c>
    </row>
    <row r="735" spans="1:18" x14ac:dyDescent="0.35">
      <c r="A735" s="136">
        <v>9</v>
      </c>
      <c r="B735" s="137" t="s">
        <v>61</v>
      </c>
      <c r="C735" s="137" t="s">
        <v>474</v>
      </c>
      <c r="D735" s="137" t="s">
        <v>475</v>
      </c>
      <c r="E735" s="137" t="s">
        <v>476</v>
      </c>
      <c r="F735" s="137" t="s">
        <v>180</v>
      </c>
      <c r="G735" s="137" t="s">
        <v>1143</v>
      </c>
      <c r="H735" s="138">
        <v>2633</v>
      </c>
      <c r="I735" s="136">
        <v>2</v>
      </c>
      <c r="J735" s="141">
        <f>สกลนคร!F64</f>
        <v>235184.85</v>
      </c>
      <c r="K735" s="140">
        <f>สกลนคร!AJ64</f>
        <v>276703.39</v>
      </c>
      <c r="L735" s="141">
        <f>สกลนคร!AK64</f>
        <v>203026.94</v>
      </c>
      <c r="M735" s="141">
        <f>สกลนคร!AL64</f>
        <v>184245.94</v>
      </c>
      <c r="N735" s="137"/>
      <c r="O735" s="137"/>
      <c r="P735" s="137"/>
      <c r="Q735" s="129">
        <f t="shared" si="85"/>
        <v>18781</v>
      </c>
      <c r="R735" s="130">
        <f t="shared" si="86"/>
        <v>77.108598556779341</v>
      </c>
    </row>
    <row r="736" spans="1:18" x14ac:dyDescent="0.35">
      <c r="A736" s="136">
        <v>10</v>
      </c>
      <c r="B736" s="137" t="s">
        <v>61</v>
      </c>
      <c r="C736" s="137" t="s">
        <v>474</v>
      </c>
      <c r="D736" s="137" t="s">
        <v>475</v>
      </c>
      <c r="E736" s="137" t="s">
        <v>476</v>
      </c>
      <c r="F736" s="137" t="s">
        <v>180</v>
      </c>
      <c r="G736" s="137" t="s">
        <v>1144</v>
      </c>
      <c r="H736" s="138">
        <v>3093</v>
      </c>
      <c r="I736" s="136">
        <v>3</v>
      </c>
      <c r="J736" s="141">
        <f>สกลนคร!F65</f>
        <v>198871.03</v>
      </c>
      <c r="K736" s="140">
        <f>สกลนคร!AJ65</f>
        <v>232629.61</v>
      </c>
      <c r="L736" s="141">
        <f>สกลนคร!AK65</f>
        <v>197947.63</v>
      </c>
      <c r="M736" s="141">
        <f>สกลนคร!AL65</f>
        <v>179516.32</v>
      </c>
      <c r="N736" s="137"/>
      <c r="O736" s="137"/>
      <c r="P736" s="137"/>
      <c r="Q736" s="129">
        <f t="shared" si="85"/>
        <v>18431.309999999998</v>
      </c>
      <c r="R736" s="130">
        <f t="shared" si="86"/>
        <v>63.998587132234078</v>
      </c>
    </row>
    <row r="737" spans="1:18" x14ac:dyDescent="0.35">
      <c r="A737" s="136">
        <v>11</v>
      </c>
      <c r="B737" s="137" t="s">
        <v>61</v>
      </c>
      <c r="C737" s="137" t="s">
        <v>474</v>
      </c>
      <c r="D737" s="137" t="s">
        <v>475</v>
      </c>
      <c r="E737" s="137" t="s">
        <v>476</v>
      </c>
      <c r="F737" s="137" t="s">
        <v>180</v>
      </c>
      <c r="G737" s="137" t="s">
        <v>1145</v>
      </c>
      <c r="H737" s="138">
        <v>5106</v>
      </c>
      <c r="I737" s="136">
        <v>4</v>
      </c>
      <c r="J737" s="141">
        <f>สกลนคร!F66</f>
        <v>357510.09</v>
      </c>
      <c r="K737" s="140">
        <f>สกลนคร!AJ66</f>
        <v>440490.27000000008</v>
      </c>
      <c r="L737" s="141">
        <f>สกลนคร!AK66</f>
        <v>273446.71999999997</v>
      </c>
      <c r="M737" s="141">
        <f>สกลนคร!AL66</f>
        <v>270426.73</v>
      </c>
      <c r="N737" s="137"/>
      <c r="O737" s="137"/>
      <c r="P737" s="137"/>
      <c r="Q737" s="129">
        <f t="shared" si="85"/>
        <v>3019.9899999999907</v>
      </c>
      <c r="R737" s="130">
        <f t="shared" si="86"/>
        <v>53.553999216607906</v>
      </c>
    </row>
    <row r="738" spans="1:18" x14ac:dyDescent="0.35">
      <c r="A738" s="136">
        <v>12</v>
      </c>
      <c r="B738" s="137" t="s">
        <v>61</v>
      </c>
      <c r="C738" s="137" t="s">
        <v>474</v>
      </c>
      <c r="D738" s="137" t="s">
        <v>475</v>
      </c>
      <c r="E738" s="137" t="s">
        <v>476</v>
      </c>
      <c r="F738" s="137" t="s">
        <v>180</v>
      </c>
      <c r="G738" s="137" t="s">
        <v>1146</v>
      </c>
      <c r="H738" s="138">
        <v>4454</v>
      </c>
      <c r="I738" s="136">
        <v>3</v>
      </c>
      <c r="J738" s="141">
        <f>สกลนคร!F67</f>
        <v>565253.49</v>
      </c>
      <c r="K738" s="140">
        <f>สกลนคร!AJ67</f>
        <v>635987.15</v>
      </c>
      <c r="L738" s="141">
        <f>สกลนคร!AK67</f>
        <v>208447.52000000002</v>
      </c>
      <c r="M738" s="141">
        <f>สกลนคร!AL67</f>
        <v>211819.6</v>
      </c>
      <c r="N738" s="137"/>
      <c r="O738" s="137"/>
      <c r="P738" s="137"/>
      <c r="Q738" s="129">
        <f t="shared" si="85"/>
        <v>-3372.0799999999872</v>
      </c>
      <c r="R738" s="130">
        <f t="shared" si="86"/>
        <v>46.800071845532109</v>
      </c>
    </row>
    <row r="739" spans="1:18" x14ac:dyDescent="0.35">
      <c r="A739" s="136">
        <v>13</v>
      </c>
      <c r="B739" s="137" t="s">
        <v>61</v>
      </c>
      <c r="C739" s="137" t="s">
        <v>474</v>
      </c>
      <c r="D739" s="137" t="s">
        <v>475</v>
      </c>
      <c r="E739" s="137" t="s">
        <v>476</v>
      </c>
      <c r="F739" s="137" t="s">
        <v>180</v>
      </c>
      <c r="G739" s="137" t="s">
        <v>1147</v>
      </c>
      <c r="H739" s="138">
        <v>3718</v>
      </c>
      <c r="I739" s="136">
        <v>3</v>
      </c>
      <c r="J739" s="141">
        <f>สกลนคร!F68</f>
        <v>38620.78</v>
      </c>
      <c r="K739" s="140">
        <f>สกลนคร!AJ68</f>
        <v>118151.62</v>
      </c>
      <c r="L739" s="141">
        <f>สกลนคร!AK68</f>
        <v>1103476.78</v>
      </c>
      <c r="M739" s="141">
        <f>สกลนคร!AL68</f>
        <v>1103519.05</v>
      </c>
      <c r="N739" s="137"/>
      <c r="O739" s="137"/>
      <c r="P739" s="137"/>
      <c r="Q739" s="129">
        <f t="shared" si="85"/>
        <v>-42.270000000018626</v>
      </c>
      <c r="R739" s="130">
        <f t="shared" si="86"/>
        <v>296.79310919849382</v>
      </c>
    </row>
    <row r="740" spans="1:18" x14ac:dyDescent="0.35">
      <c r="A740" s="136">
        <v>14</v>
      </c>
      <c r="B740" s="137" t="s">
        <v>61</v>
      </c>
      <c r="C740" s="137" t="s">
        <v>474</v>
      </c>
      <c r="D740" s="137" t="s">
        <v>475</v>
      </c>
      <c r="E740" s="137" t="s">
        <v>476</v>
      </c>
      <c r="F740" s="137" t="s">
        <v>180</v>
      </c>
      <c r="G740" s="137" t="s">
        <v>1148</v>
      </c>
      <c r="H740" s="138">
        <v>3267</v>
      </c>
      <c r="I740" s="136">
        <v>3</v>
      </c>
      <c r="J740" s="141">
        <f>สกลนคร!F69</f>
        <v>190563.67</v>
      </c>
      <c r="K740" s="140">
        <f>สกลนคร!AJ69</f>
        <v>244118.96000000002</v>
      </c>
      <c r="L740" s="141">
        <f>สกลนคร!AK69</f>
        <v>386117.07</v>
      </c>
      <c r="M740" s="141">
        <f>สกลนคร!AL69</f>
        <v>369023.67</v>
      </c>
      <c r="N740" s="137"/>
      <c r="O740" s="137"/>
      <c r="P740" s="137"/>
      <c r="Q740" s="129">
        <f t="shared" si="85"/>
        <v>17093.400000000023</v>
      </c>
      <c r="R740" s="130">
        <f t="shared" si="86"/>
        <v>118.18704315886134</v>
      </c>
    </row>
    <row r="741" spans="1:18" s="156" customFormat="1" x14ac:dyDescent="0.35">
      <c r="A741" s="150">
        <v>15</v>
      </c>
      <c r="B741" s="151" t="s">
        <v>61</v>
      </c>
      <c r="C741" s="151" t="s">
        <v>479</v>
      </c>
      <c r="D741" s="151" t="s">
        <v>475</v>
      </c>
      <c r="E741" s="151" t="s">
        <v>476</v>
      </c>
      <c r="F741" s="151" t="s">
        <v>180</v>
      </c>
      <c r="G741" s="151" t="s">
        <v>1149</v>
      </c>
      <c r="H741" s="152">
        <v>1500</v>
      </c>
      <c r="I741" s="150">
        <v>1</v>
      </c>
      <c r="J741" s="141">
        <f>สกลนคร!F70</f>
        <v>316415.18</v>
      </c>
      <c r="K741" s="140">
        <f>สกลนคร!AJ70</f>
        <v>401552.64000000001</v>
      </c>
      <c r="L741" s="141">
        <f>สกลนคร!AK70</f>
        <v>128342.81</v>
      </c>
      <c r="M741" s="141">
        <f>สกลนคร!AL70</f>
        <v>194018.41999999998</v>
      </c>
      <c r="N741" s="151"/>
      <c r="O741" s="151"/>
      <c r="P741" s="151"/>
      <c r="Q741" s="154">
        <f t="shared" si="85"/>
        <v>-65675.609999999986</v>
      </c>
      <c r="R741" s="155">
        <f t="shared" si="86"/>
        <v>85.561873333333338</v>
      </c>
    </row>
    <row r="742" spans="1:18" s="148" customFormat="1" x14ac:dyDescent="0.35">
      <c r="A742" s="142">
        <v>4</v>
      </c>
      <c r="B742" s="143" t="s">
        <v>61</v>
      </c>
      <c r="C742" s="143"/>
      <c r="D742" s="143"/>
      <c r="E742" s="143" t="s">
        <v>77</v>
      </c>
      <c r="F742" s="143"/>
      <c r="G742" s="143" t="s">
        <v>478</v>
      </c>
      <c r="H742" s="149">
        <f>SUM(H727:H740)</f>
        <v>47762</v>
      </c>
      <c r="I742" s="142"/>
      <c r="J742" s="145">
        <f>SUM(J727:J740)</f>
        <v>3964291.3099999991</v>
      </c>
      <c r="K742" s="145">
        <f t="shared" ref="K742:M742" si="89">SUM(K727:K740)</f>
        <v>4811179.74</v>
      </c>
      <c r="L742" s="145">
        <f t="shared" si="89"/>
        <v>3908467.3899999992</v>
      </c>
      <c r="M742" s="145">
        <f t="shared" si="89"/>
        <v>3804450.95</v>
      </c>
      <c r="N742" s="143">
        <v>14</v>
      </c>
      <c r="O742" s="143">
        <v>14</v>
      </c>
      <c r="P742" s="143">
        <f>N742-O742</f>
        <v>0</v>
      </c>
      <c r="Q742" s="146">
        <f t="shared" si="85"/>
        <v>104016.43999999901</v>
      </c>
      <c r="R742" s="147">
        <f>L742/H742</f>
        <v>81.832155060508342</v>
      </c>
    </row>
    <row r="743" spans="1:18" x14ac:dyDescent="0.35">
      <c r="A743" s="136">
        <v>1</v>
      </c>
      <c r="B743" s="137" t="s">
        <v>61</v>
      </c>
      <c r="C743" s="137" t="s">
        <v>479</v>
      </c>
      <c r="D743" s="137" t="s">
        <v>103</v>
      </c>
      <c r="E743" s="137" t="s">
        <v>480</v>
      </c>
      <c r="F743" s="137" t="s">
        <v>210</v>
      </c>
      <c r="G743" s="137" t="s">
        <v>481</v>
      </c>
      <c r="H743" s="138"/>
      <c r="I743" s="136"/>
      <c r="J743" s="139"/>
      <c r="K743" s="140"/>
      <c r="L743" s="141"/>
      <c r="M743" s="141"/>
      <c r="N743" s="137"/>
      <c r="O743" s="137"/>
      <c r="P743" s="137"/>
    </row>
    <row r="744" spans="1:18" s="156" customFormat="1" x14ac:dyDescent="0.35">
      <c r="A744" s="150">
        <v>2</v>
      </c>
      <c r="B744" s="151" t="s">
        <v>61</v>
      </c>
      <c r="C744" s="151" t="s">
        <v>479</v>
      </c>
      <c r="D744" s="151" t="s">
        <v>103</v>
      </c>
      <c r="E744" s="151" t="s">
        <v>480</v>
      </c>
      <c r="F744" s="151" t="s">
        <v>180</v>
      </c>
      <c r="G744" s="151" t="s">
        <v>1150</v>
      </c>
      <c r="H744" s="152">
        <v>6036</v>
      </c>
      <c r="I744" s="150">
        <v>5</v>
      </c>
      <c r="J744" s="141">
        <f>สกลนคร!F71</f>
        <v>396213.28</v>
      </c>
      <c r="K744" s="153">
        <f>สกลนคร!AJ71</f>
        <v>482250.51</v>
      </c>
      <c r="L744" s="141">
        <f>สกลนคร!AK71</f>
        <v>399944.07</v>
      </c>
      <c r="M744" s="141">
        <f>สกลนคร!AL71</f>
        <v>377356</v>
      </c>
      <c r="N744" s="151"/>
      <c r="O744" s="151"/>
      <c r="P744" s="151"/>
      <c r="Q744" s="129">
        <f t="shared" si="85"/>
        <v>22588.070000000007</v>
      </c>
      <c r="R744" s="130">
        <f t="shared" si="86"/>
        <v>66.259786282306166</v>
      </c>
    </row>
    <row r="745" spans="1:18" s="156" customFormat="1" x14ac:dyDescent="0.35">
      <c r="A745" s="150">
        <v>3</v>
      </c>
      <c r="B745" s="151" t="s">
        <v>61</v>
      </c>
      <c r="C745" s="151" t="s">
        <v>479</v>
      </c>
      <c r="D745" s="151" t="s">
        <v>103</v>
      </c>
      <c r="E745" s="151" t="s">
        <v>480</v>
      </c>
      <c r="F745" s="151" t="s">
        <v>180</v>
      </c>
      <c r="G745" s="151" t="s">
        <v>1151</v>
      </c>
      <c r="H745" s="152">
        <v>4053</v>
      </c>
      <c r="I745" s="150">
        <v>3</v>
      </c>
      <c r="J745" s="141">
        <f>สกลนคร!F72</f>
        <v>397965.55</v>
      </c>
      <c r="K745" s="153">
        <f>สกลนคร!AJ72</f>
        <v>704172.23</v>
      </c>
      <c r="L745" s="141">
        <f>สกลนคร!AK72</f>
        <v>380933.23</v>
      </c>
      <c r="M745" s="141">
        <f>สกลนคร!AL72</f>
        <v>329177.09000000003</v>
      </c>
      <c r="N745" s="151"/>
      <c r="O745" s="151"/>
      <c r="P745" s="151"/>
      <c r="Q745" s="129">
        <f t="shared" si="85"/>
        <v>51756.139999999956</v>
      </c>
      <c r="R745" s="130">
        <f t="shared" si="86"/>
        <v>93.987966938070556</v>
      </c>
    </row>
    <row r="746" spans="1:18" s="156" customFormat="1" x14ac:dyDescent="0.35">
      <c r="A746" s="150">
        <v>4</v>
      </c>
      <c r="B746" s="151" t="s">
        <v>61</v>
      </c>
      <c r="C746" s="151" t="s">
        <v>479</v>
      </c>
      <c r="D746" s="151" t="s">
        <v>103</v>
      </c>
      <c r="E746" s="151" t="s">
        <v>480</v>
      </c>
      <c r="F746" s="151" t="s">
        <v>180</v>
      </c>
      <c r="G746" s="151" t="s">
        <v>1152</v>
      </c>
      <c r="H746" s="152">
        <v>4847</v>
      </c>
      <c r="I746" s="150">
        <v>4</v>
      </c>
      <c r="J746" s="141">
        <f>สกลนคร!F73</f>
        <v>519057</v>
      </c>
      <c r="K746" s="153">
        <f>สกลนคร!AJ73</f>
        <v>742434.99</v>
      </c>
      <c r="L746" s="141">
        <f>สกลนคร!AK73</f>
        <v>390187.65</v>
      </c>
      <c r="M746" s="141">
        <f>สกลนคร!AL73</f>
        <v>425701.81</v>
      </c>
      <c r="N746" s="151"/>
      <c r="O746" s="151"/>
      <c r="P746" s="151"/>
      <c r="Q746" s="129">
        <f t="shared" si="85"/>
        <v>-35514.159999999974</v>
      </c>
      <c r="R746" s="130">
        <f t="shared" si="86"/>
        <v>80.500856199711166</v>
      </c>
    </row>
    <row r="747" spans="1:18" s="156" customFormat="1" x14ac:dyDescent="0.35">
      <c r="A747" s="150">
        <v>5</v>
      </c>
      <c r="B747" s="151" t="s">
        <v>61</v>
      </c>
      <c r="C747" s="151" t="s">
        <v>479</v>
      </c>
      <c r="D747" s="151" t="s">
        <v>103</v>
      </c>
      <c r="E747" s="151" t="s">
        <v>480</v>
      </c>
      <c r="F747" s="151" t="s">
        <v>180</v>
      </c>
      <c r="G747" s="151" t="s">
        <v>1153</v>
      </c>
      <c r="H747" s="152">
        <v>3826</v>
      </c>
      <c r="I747" s="150">
        <v>3</v>
      </c>
      <c r="J747" s="141">
        <f>สกลนคร!F74</f>
        <v>522083.59</v>
      </c>
      <c r="K747" s="153">
        <f>สกลนคร!AJ74</f>
        <v>599010.54</v>
      </c>
      <c r="L747" s="141">
        <f>สกลนคร!AK74</f>
        <v>277819.06</v>
      </c>
      <c r="M747" s="141">
        <f>สกลนคร!AL74</f>
        <v>245811.13</v>
      </c>
      <c r="N747" s="151"/>
      <c r="O747" s="151"/>
      <c r="P747" s="151"/>
      <c r="Q747" s="129">
        <f t="shared" si="85"/>
        <v>32007.929999999993</v>
      </c>
      <c r="R747" s="130">
        <f t="shared" si="86"/>
        <v>72.613450078410878</v>
      </c>
    </row>
    <row r="748" spans="1:18" s="156" customFormat="1" x14ac:dyDescent="0.35">
      <c r="A748" s="150">
        <v>6</v>
      </c>
      <c r="B748" s="151" t="s">
        <v>61</v>
      </c>
      <c r="C748" s="151" t="s">
        <v>479</v>
      </c>
      <c r="D748" s="151" t="s">
        <v>103</v>
      </c>
      <c r="E748" s="151" t="s">
        <v>480</v>
      </c>
      <c r="F748" s="151" t="s">
        <v>180</v>
      </c>
      <c r="G748" s="151" t="s">
        <v>1154</v>
      </c>
      <c r="H748" s="152">
        <v>4181</v>
      </c>
      <c r="I748" s="150">
        <v>3</v>
      </c>
      <c r="J748" s="141">
        <f>สกลนคร!F75</f>
        <v>271366.74</v>
      </c>
      <c r="K748" s="153">
        <f>สกลนคร!AJ75</f>
        <v>444893.98</v>
      </c>
      <c r="L748" s="141">
        <f>สกลนคร!AK75</f>
        <v>354163.45999999996</v>
      </c>
      <c r="M748" s="141">
        <f>สกลนคร!AL75</f>
        <v>290315.39999999997</v>
      </c>
      <c r="N748" s="151"/>
      <c r="O748" s="151"/>
      <c r="P748" s="151"/>
      <c r="Q748" s="129">
        <f t="shared" si="85"/>
        <v>63848.06</v>
      </c>
      <c r="R748" s="130">
        <f t="shared" si="86"/>
        <v>84.707835446065531</v>
      </c>
    </row>
    <row r="749" spans="1:18" s="156" customFormat="1" x14ac:dyDescent="0.35">
      <c r="A749" s="150">
        <v>7</v>
      </c>
      <c r="B749" s="151" t="s">
        <v>61</v>
      </c>
      <c r="C749" s="151" t="s">
        <v>479</v>
      </c>
      <c r="D749" s="151" t="s">
        <v>103</v>
      </c>
      <c r="E749" s="151" t="s">
        <v>480</v>
      </c>
      <c r="F749" s="151" t="s">
        <v>180</v>
      </c>
      <c r="G749" s="151" t="s">
        <v>1155</v>
      </c>
      <c r="H749" s="152">
        <v>2002</v>
      </c>
      <c r="I749" s="150">
        <v>2</v>
      </c>
      <c r="J749" s="141">
        <f>สกลนคร!F76</f>
        <v>474365.22</v>
      </c>
      <c r="K749" s="153">
        <f>สกลนคร!AJ76</f>
        <v>520069.13</v>
      </c>
      <c r="L749" s="141">
        <f>สกลนคร!AK76</f>
        <v>298809.81</v>
      </c>
      <c r="M749" s="141">
        <f>สกลนคร!AL76</f>
        <v>279665.3</v>
      </c>
      <c r="N749" s="151"/>
      <c r="O749" s="151"/>
      <c r="P749" s="151"/>
      <c r="Q749" s="129">
        <f t="shared" si="85"/>
        <v>19144.510000000009</v>
      </c>
      <c r="R749" s="130">
        <f t="shared" si="86"/>
        <v>149.25564935064935</v>
      </c>
    </row>
    <row r="750" spans="1:18" s="156" customFormat="1" x14ac:dyDescent="0.35">
      <c r="A750" s="150">
        <v>8</v>
      </c>
      <c r="B750" s="151" t="s">
        <v>61</v>
      </c>
      <c r="C750" s="151" t="s">
        <v>479</v>
      </c>
      <c r="D750" s="151" t="s">
        <v>103</v>
      </c>
      <c r="E750" s="151" t="s">
        <v>480</v>
      </c>
      <c r="F750" s="151" t="s">
        <v>180</v>
      </c>
      <c r="G750" s="151" t="s">
        <v>1156</v>
      </c>
      <c r="H750" s="152">
        <v>1933</v>
      </c>
      <c r="I750" s="150">
        <v>2</v>
      </c>
      <c r="J750" s="141">
        <f>สกลนคร!F77</f>
        <v>63427.3</v>
      </c>
      <c r="K750" s="153">
        <f>สกลนคร!AJ77</f>
        <v>312169.83</v>
      </c>
      <c r="L750" s="141">
        <f>สกลนคร!AK77</f>
        <v>317539.31</v>
      </c>
      <c r="M750" s="141">
        <f>สกลนคร!AL77</f>
        <v>318331.76</v>
      </c>
      <c r="N750" s="151"/>
      <c r="O750" s="151"/>
      <c r="P750" s="151"/>
      <c r="Q750" s="129">
        <f t="shared" si="85"/>
        <v>-792.45000000001164</v>
      </c>
      <c r="R750" s="130">
        <f t="shared" si="86"/>
        <v>164.27279358510089</v>
      </c>
    </row>
    <row r="751" spans="1:18" s="148" customFormat="1" x14ac:dyDescent="0.35">
      <c r="A751" s="142">
        <v>5</v>
      </c>
      <c r="B751" s="143" t="s">
        <v>61</v>
      </c>
      <c r="C751" s="143"/>
      <c r="D751" s="143"/>
      <c r="E751" s="143" t="s">
        <v>77</v>
      </c>
      <c r="F751" s="143"/>
      <c r="G751" s="143" t="s">
        <v>482</v>
      </c>
      <c r="H751" s="149">
        <f>SUM(H744:H750)</f>
        <v>26878</v>
      </c>
      <c r="I751" s="142"/>
      <c r="J751" s="145">
        <f>SUM(J743:J750)</f>
        <v>2644478.6799999997</v>
      </c>
      <c r="K751" s="145">
        <f t="shared" ref="K751:M751" si="90">SUM(K743:K750)</f>
        <v>3805001.21</v>
      </c>
      <c r="L751" s="145">
        <f t="shared" si="90"/>
        <v>2419396.5900000003</v>
      </c>
      <c r="M751" s="145">
        <f t="shared" si="90"/>
        <v>2266358.4900000002</v>
      </c>
      <c r="N751" s="143">
        <v>7</v>
      </c>
      <c r="O751" s="143">
        <v>7</v>
      </c>
      <c r="P751" s="143">
        <f>N751-O751</f>
        <v>0</v>
      </c>
      <c r="Q751" s="146">
        <f t="shared" si="85"/>
        <v>153038.10000000009</v>
      </c>
      <c r="R751" s="147">
        <f>L751/H751</f>
        <v>90.014011087134477</v>
      </c>
    </row>
    <row r="752" spans="1:18" x14ac:dyDescent="0.35">
      <c r="A752" s="136">
        <v>1</v>
      </c>
      <c r="B752" s="137" t="s">
        <v>61</v>
      </c>
      <c r="C752" s="137" t="s">
        <v>483</v>
      </c>
      <c r="D752" s="137" t="s">
        <v>110</v>
      </c>
      <c r="E752" s="137" t="s">
        <v>484</v>
      </c>
      <c r="F752" s="137" t="s">
        <v>210</v>
      </c>
      <c r="G752" s="137" t="s">
        <v>485</v>
      </c>
      <c r="H752" s="138"/>
      <c r="I752" s="136"/>
      <c r="J752" s="139"/>
      <c r="K752" s="140"/>
      <c r="L752" s="141"/>
      <c r="M752" s="141"/>
      <c r="N752" s="137"/>
      <c r="O752" s="137"/>
      <c r="P752" s="137"/>
    </row>
    <row r="753" spans="1:18" x14ac:dyDescent="0.35">
      <c r="A753" s="136">
        <v>2</v>
      </c>
      <c r="B753" s="137" t="s">
        <v>61</v>
      </c>
      <c r="C753" s="137" t="s">
        <v>483</v>
      </c>
      <c r="D753" s="137" t="s">
        <v>110</v>
      </c>
      <c r="E753" s="137" t="s">
        <v>484</v>
      </c>
      <c r="F753" s="137" t="s">
        <v>180</v>
      </c>
      <c r="G753" s="137" t="s">
        <v>1157</v>
      </c>
      <c r="H753" s="138">
        <v>3743</v>
      </c>
      <c r="I753" s="136">
        <v>3</v>
      </c>
      <c r="J753" s="141">
        <f>สกลนคร!F78</f>
        <v>175048.74</v>
      </c>
      <c r="K753" s="140">
        <f>สกลนคร!AJ78</f>
        <v>268789.45</v>
      </c>
      <c r="L753" s="141">
        <f>สกลนคร!AK78</f>
        <v>180758.7</v>
      </c>
      <c r="M753" s="141">
        <f>สกลนคร!AL78</f>
        <v>258522.3</v>
      </c>
      <c r="N753" s="137"/>
      <c r="O753" s="137"/>
      <c r="P753" s="137"/>
      <c r="Q753" s="129">
        <f t="shared" si="85"/>
        <v>-77763.599999999977</v>
      </c>
      <c r="R753" s="130">
        <f t="shared" si="86"/>
        <v>48.292465936414644</v>
      </c>
    </row>
    <row r="754" spans="1:18" x14ac:dyDescent="0.35">
      <c r="A754" s="136">
        <v>3</v>
      </c>
      <c r="B754" s="137" t="s">
        <v>61</v>
      </c>
      <c r="C754" s="137" t="s">
        <v>483</v>
      </c>
      <c r="D754" s="137" t="s">
        <v>110</v>
      </c>
      <c r="E754" s="137" t="s">
        <v>484</v>
      </c>
      <c r="F754" s="137" t="s">
        <v>180</v>
      </c>
      <c r="G754" s="137" t="s">
        <v>1158</v>
      </c>
      <c r="H754" s="138">
        <v>3747</v>
      </c>
      <c r="I754" s="136">
        <v>3</v>
      </c>
      <c r="J754" s="141">
        <f>สกลนคร!F79</f>
        <v>21896.18</v>
      </c>
      <c r="K754" s="140">
        <f>สกลนคร!AJ79</f>
        <v>71438.720000000001</v>
      </c>
      <c r="L754" s="141">
        <f>สกลนคร!AK79</f>
        <v>239272.6</v>
      </c>
      <c r="M754" s="141">
        <f>สกลนคร!AL79</f>
        <v>246317.04</v>
      </c>
      <c r="N754" s="137"/>
      <c r="O754" s="137"/>
      <c r="P754" s="137"/>
      <c r="Q754" s="129">
        <f t="shared" si="85"/>
        <v>-7044.4400000000023</v>
      </c>
      <c r="R754" s="130">
        <f t="shared" si="86"/>
        <v>63.857112356551909</v>
      </c>
    </row>
    <row r="755" spans="1:18" x14ac:dyDescent="0.35">
      <c r="A755" s="136">
        <v>4</v>
      </c>
      <c r="B755" s="137" t="s">
        <v>61</v>
      </c>
      <c r="C755" s="137" t="s">
        <v>483</v>
      </c>
      <c r="D755" s="137" t="s">
        <v>110</v>
      </c>
      <c r="E755" s="137" t="s">
        <v>484</v>
      </c>
      <c r="F755" s="137" t="s">
        <v>180</v>
      </c>
      <c r="G755" s="137" t="s">
        <v>1159</v>
      </c>
      <c r="H755" s="138">
        <v>3095</v>
      </c>
      <c r="I755" s="136">
        <v>3</v>
      </c>
      <c r="J755" s="141">
        <f>สกลนคร!F80</f>
        <v>201955.38</v>
      </c>
      <c r="K755" s="140">
        <f>สกลนคร!AJ80</f>
        <v>265424.67</v>
      </c>
      <c r="L755" s="141">
        <f>สกลนคร!AK80</f>
        <v>207313.49</v>
      </c>
      <c r="M755" s="141">
        <f>สกลนคร!AL80</f>
        <v>209147.15</v>
      </c>
      <c r="N755" s="137"/>
      <c r="O755" s="137"/>
      <c r="P755" s="137"/>
      <c r="Q755" s="129">
        <f t="shared" si="85"/>
        <v>-1833.6600000000035</v>
      </c>
      <c r="R755" s="130">
        <f t="shared" si="86"/>
        <v>66.983357027463654</v>
      </c>
    </row>
    <row r="756" spans="1:18" x14ac:dyDescent="0.35">
      <c r="A756" s="136">
        <v>5</v>
      </c>
      <c r="B756" s="137" t="s">
        <v>61</v>
      </c>
      <c r="C756" s="137" t="s">
        <v>483</v>
      </c>
      <c r="D756" s="137" t="s">
        <v>110</v>
      </c>
      <c r="E756" s="137" t="s">
        <v>484</v>
      </c>
      <c r="F756" s="137" t="s">
        <v>180</v>
      </c>
      <c r="G756" s="137" t="s">
        <v>1160</v>
      </c>
      <c r="H756" s="138">
        <v>1530</v>
      </c>
      <c r="I756" s="136">
        <v>2</v>
      </c>
      <c r="J756" s="141">
        <f>สกลนคร!F81</f>
        <v>107211.24</v>
      </c>
      <c r="K756" s="140">
        <f>สกลนคร!AJ81</f>
        <v>128602.35</v>
      </c>
      <c r="L756" s="141">
        <f>สกลนคร!AK81</f>
        <v>154881.31</v>
      </c>
      <c r="M756" s="141">
        <f>สกลนคร!AL81</f>
        <v>133327.18</v>
      </c>
      <c r="N756" s="137"/>
      <c r="O756" s="137"/>
      <c r="P756" s="137"/>
      <c r="Q756" s="129">
        <f t="shared" si="85"/>
        <v>21554.130000000005</v>
      </c>
      <c r="R756" s="130">
        <f t="shared" si="86"/>
        <v>101.22961437908496</v>
      </c>
    </row>
    <row r="757" spans="1:18" x14ac:dyDescent="0.35">
      <c r="A757" s="136">
        <v>6</v>
      </c>
      <c r="B757" s="137" t="s">
        <v>61</v>
      </c>
      <c r="C757" s="137" t="s">
        <v>483</v>
      </c>
      <c r="D757" s="137" t="s">
        <v>110</v>
      </c>
      <c r="E757" s="137" t="s">
        <v>484</v>
      </c>
      <c r="F757" s="137" t="s">
        <v>180</v>
      </c>
      <c r="G757" s="137" t="s">
        <v>1161</v>
      </c>
      <c r="H757" s="138">
        <v>4004</v>
      </c>
      <c r="I757" s="136">
        <v>3</v>
      </c>
      <c r="J757" s="141">
        <f>สกลนคร!F82</f>
        <v>39776.620000000003</v>
      </c>
      <c r="K757" s="140">
        <f>สกลนคร!AJ82</f>
        <v>68782.36</v>
      </c>
      <c r="L757" s="141">
        <f>สกลนคร!AK82</f>
        <v>172909.91</v>
      </c>
      <c r="M757" s="141">
        <f>สกลนคร!AL82</f>
        <v>229168.7</v>
      </c>
      <c r="N757" s="137"/>
      <c r="O757" s="137"/>
      <c r="P757" s="137"/>
      <c r="Q757" s="129">
        <f t="shared" si="85"/>
        <v>-56258.790000000008</v>
      </c>
      <c r="R757" s="130">
        <f t="shared" si="86"/>
        <v>43.184293206793207</v>
      </c>
    </row>
    <row r="758" spans="1:18" x14ac:dyDescent="0.35">
      <c r="A758" s="136">
        <v>7</v>
      </c>
      <c r="B758" s="137" t="s">
        <v>61</v>
      </c>
      <c r="C758" s="137" t="s">
        <v>483</v>
      </c>
      <c r="D758" s="137" t="s">
        <v>110</v>
      </c>
      <c r="E758" s="137" t="s">
        <v>484</v>
      </c>
      <c r="F758" s="137" t="s">
        <v>180</v>
      </c>
      <c r="G758" s="137" t="s">
        <v>1162</v>
      </c>
      <c r="H758" s="138">
        <v>6265</v>
      </c>
      <c r="I758" s="136">
        <v>5</v>
      </c>
      <c r="J758" s="141">
        <f>สกลนคร!F83</f>
        <v>252457.07</v>
      </c>
      <c r="K758" s="140">
        <f>สกลนคร!AJ83</f>
        <v>308496.90000000002</v>
      </c>
      <c r="L758" s="141">
        <f>สกลนคร!AK83</f>
        <v>312157.88</v>
      </c>
      <c r="M758" s="141">
        <f>สกลนคร!AL83</f>
        <v>302665.23000000004</v>
      </c>
      <c r="N758" s="137"/>
      <c r="O758" s="137"/>
      <c r="P758" s="137"/>
      <c r="Q758" s="129">
        <f t="shared" si="85"/>
        <v>9492.6499999999651</v>
      </c>
      <c r="R758" s="130">
        <f t="shared" si="86"/>
        <v>49.825679169992021</v>
      </c>
    </row>
    <row r="759" spans="1:18" x14ac:dyDescent="0.35">
      <c r="A759" s="136">
        <v>8</v>
      </c>
      <c r="B759" s="137" t="s">
        <v>61</v>
      </c>
      <c r="C759" s="137" t="s">
        <v>483</v>
      </c>
      <c r="D759" s="137" t="s">
        <v>110</v>
      </c>
      <c r="E759" s="137" t="s">
        <v>484</v>
      </c>
      <c r="F759" s="137" t="s">
        <v>180</v>
      </c>
      <c r="G759" s="137" t="s">
        <v>1163</v>
      </c>
      <c r="H759" s="138">
        <v>4051</v>
      </c>
      <c r="I759" s="136">
        <v>3</v>
      </c>
      <c r="J759" s="141">
        <f>สกลนคร!F84</f>
        <v>97497.57</v>
      </c>
      <c r="K759" s="140">
        <f>สกลนคร!AJ84</f>
        <v>112781</v>
      </c>
      <c r="L759" s="141">
        <f>สกลนคร!AK84</f>
        <v>207901.57</v>
      </c>
      <c r="M759" s="141">
        <f>สกลนคร!AL84</f>
        <v>201568.56999999998</v>
      </c>
      <c r="N759" s="137"/>
      <c r="O759" s="137"/>
      <c r="P759" s="137"/>
      <c r="Q759" s="129">
        <f t="shared" si="85"/>
        <v>6333.0000000000291</v>
      </c>
      <c r="R759" s="130">
        <f t="shared" si="86"/>
        <v>51.32104912367317</v>
      </c>
    </row>
    <row r="760" spans="1:18" x14ac:dyDescent="0.35">
      <c r="A760" s="136">
        <v>9</v>
      </c>
      <c r="B760" s="137" t="s">
        <v>61</v>
      </c>
      <c r="C760" s="137" t="s">
        <v>483</v>
      </c>
      <c r="D760" s="137" t="s">
        <v>110</v>
      </c>
      <c r="E760" s="137" t="s">
        <v>484</v>
      </c>
      <c r="F760" s="137" t="s">
        <v>180</v>
      </c>
      <c r="G760" s="137" t="s">
        <v>1164</v>
      </c>
      <c r="H760" s="138">
        <v>3423</v>
      </c>
      <c r="I760" s="136">
        <v>3</v>
      </c>
      <c r="J760" s="141">
        <f>สกลนคร!F85</f>
        <v>150298.85999999999</v>
      </c>
      <c r="K760" s="140">
        <f>สกลนคร!AJ85</f>
        <v>168083.56</v>
      </c>
      <c r="L760" s="141">
        <f>สกลนคร!AK85</f>
        <v>222433.57</v>
      </c>
      <c r="M760" s="141">
        <f>สกลนคร!AL85</f>
        <v>224148.72999999998</v>
      </c>
      <c r="N760" s="137"/>
      <c r="O760" s="137"/>
      <c r="P760" s="137"/>
      <c r="Q760" s="129">
        <f t="shared" si="85"/>
        <v>-1715.1599999999744</v>
      </c>
      <c r="R760" s="130">
        <f t="shared" si="86"/>
        <v>64.982053754016945</v>
      </c>
    </row>
    <row r="761" spans="1:18" x14ac:dyDescent="0.35">
      <c r="A761" s="136">
        <v>10</v>
      </c>
      <c r="B761" s="137" t="s">
        <v>61</v>
      </c>
      <c r="C761" s="137" t="s">
        <v>483</v>
      </c>
      <c r="D761" s="137" t="s">
        <v>110</v>
      </c>
      <c r="E761" s="137" t="s">
        <v>484</v>
      </c>
      <c r="F761" s="137" t="s">
        <v>180</v>
      </c>
      <c r="G761" s="137" t="s">
        <v>1165</v>
      </c>
      <c r="H761" s="138">
        <v>1355</v>
      </c>
      <c r="I761" s="136">
        <v>1</v>
      </c>
      <c r="J761" s="141">
        <f>สกลนคร!F86</f>
        <v>128671.75</v>
      </c>
      <c r="K761" s="140">
        <f>สกลนคร!AJ86</f>
        <v>162173.9</v>
      </c>
      <c r="L761" s="141">
        <f>สกลนคร!AK86</f>
        <v>127795.42</v>
      </c>
      <c r="M761" s="141">
        <f>สกลนคร!AL86</f>
        <v>122905.63</v>
      </c>
      <c r="N761" s="137"/>
      <c r="O761" s="137"/>
      <c r="P761" s="137"/>
      <c r="Q761" s="129">
        <f t="shared" si="85"/>
        <v>4889.7899999999936</v>
      </c>
      <c r="R761" s="130">
        <f t="shared" si="86"/>
        <v>94.313963099630996</v>
      </c>
    </row>
    <row r="762" spans="1:18" s="148" customFormat="1" x14ac:dyDescent="0.35">
      <c r="A762" s="142">
        <v>6</v>
      </c>
      <c r="B762" s="143" t="s">
        <v>61</v>
      </c>
      <c r="C762" s="143"/>
      <c r="D762" s="143"/>
      <c r="E762" s="143" t="s">
        <v>77</v>
      </c>
      <c r="F762" s="143"/>
      <c r="G762" s="143" t="s">
        <v>486</v>
      </c>
      <c r="H762" s="149">
        <f>SUM(H753:H761)</f>
        <v>31213</v>
      </c>
      <c r="I762" s="142"/>
      <c r="J762" s="145">
        <f>SUM(J752:J761)</f>
        <v>1174813.4100000001</v>
      </c>
      <c r="K762" s="145">
        <f t="shared" ref="K762:M762" si="91">SUM(K752:K761)</f>
        <v>1554572.9100000001</v>
      </c>
      <c r="L762" s="145">
        <f t="shared" si="91"/>
        <v>1825424.4500000002</v>
      </c>
      <c r="M762" s="145">
        <f t="shared" si="91"/>
        <v>1927770.5299999998</v>
      </c>
      <c r="N762" s="143">
        <v>9</v>
      </c>
      <c r="O762" s="143">
        <v>9</v>
      </c>
      <c r="P762" s="143">
        <f>N762-O762</f>
        <v>0</v>
      </c>
      <c r="Q762" s="146">
        <f t="shared" si="85"/>
        <v>-102346.07999999961</v>
      </c>
      <c r="R762" s="147">
        <f>L762/H762</f>
        <v>58.482826066062223</v>
      </c>
    </row>
    <row r="763" spans="1:18" x14ac:dyDescent="0.35">
      <c r="A763" s="136">
        <v>1</v>
      </c>
      <c r="B763" s="137" t="s">
        <v>61</v>
      </c>
      <c r="C763" s="137" t="s">
        <v>487</v>
      </c>
      <c r="D763" s="137" t="s">
        <v>117</v>
      </c>
      <c r="E763" s="137" t="s">
        <v>488</v>
      </c>
      <c r="F763" s="137" t="s">
        <v>210</v>
      </c>
      <c r="G763" s="137" t="s">
        <v>489</v>
      </c>
      <c r="H763" s="138"/>
      <c r="I763" s="136"/>
      <c r="J763" s="139"/>
      <c r="K763" s="140"/>
      <c r="L763" s="141"/>
      <c r="M763" s="141"/>
      <c r="N763" s="137"/>
      <c r="O763" s="137"/>
      <c r="P763" s="137"/>
    </row>
    <row r="764" spans="1:18" x14ac:dyDescent="0.35">
      <c r="A764" s="136">
        <v>2</v>
      </c>
      <c r="B764" s="137" t="s">
        <v>61</v>
      </c>
      <c r="C764" s="137" t="s">
        <v>487</v>
      </c>
      <c r="D764" s="137" t="s">
        <v>117</v>
      </c>
      <c r="E764" s="137" t="s">
        <v>488</v>
      </c>
      <c r="F764" s="137" t="s">
        <v>180</v>
      </c>
      <c r="G764" s="137" t="s">
        <v>1166</v>
      </c>
      <c r="H764" s="138">
        <v>2146</v>
      </c>
      <c r="I764" s="136">
        <v>2</v>
      </c>
      <c r="J764" s="141">
        <f>สกลนคร!F87</f>
        <v>399741.18</v>
      </c>
      <c r="K764" s="140">
        <f>สกลนคร!AJ87</f>
        <v>340507.91</v>
      </c>
      <c r="L764" s="141">
        <f>สกลนคร!AK87</f>
        <v>93326.33</v>
      </c>
      <c r="M764" s="141">
        <f>สกลนคร!AL87</f>
        <v>138143.86000000002</v>
      </c>
      <c r="N764" s="137"/>
      <c r="O764" s="137"/>
      <c r="P764" s="137"/>
      <c r="Q764" s="129">
        <f t="shared" si="85"/>
        <v>-44817.530000000013</v>
      </c>
      <c r="R764" s="130">
        <f t="shared" si="86"/>
        <v>43.488504193849025</v>
      </c>
    </row>
    <row r="765" spans="1:18" x14ac:dyDescent="0.35">
      <c r="A765" s="136">
        <v>3</v>
      </c>
      <c r="B765" s="137" t="s">
        <v>61</v>
      </c>
      <c r="C765" s="137" t="s">
        <v>487</v>
      </c>
      <c r="D765" s="137" t="s">
        <v>117</v>
      </c>
      <c r="E765" s="137" t="s">
        <v>488</v>
      </c>
      <c r="F765" s="137" t="s">
        <v>180</v>
      </c>
      <c r="G765" s="137" t="s">
        <v>1167</v>
      </c>
      <c r="H765" s="138">
        <v>1277</v>
      </c>
      <c r="I765" s="136">
        <v>1</v>
      </c>
      <c r="J765" s="141">
        <f>สกลนคร!F88</f>
        <v>280450.27</v>
      </c>
      <c r="K765" s="140">
        <f>สกลนคร!AJ88</f>
        <v>199082.31</v>
      </c>
      <c r="L765" s="141">
        <f>สกลนคร!AK88</f>
        <v>81895.86</v>
      </c>
      <c r="M765" s="141">
        <f>สกลนคร!AL88</f>
        <v>116295.08</v>
      </c>
      <c r="N765" s="137"/>
      <c r="O765" s="137"/>
      <c r="P765" s="137"/>
      <c r="Q765" s="129">
        <f t="shared" si="85"/>
        <v>-34399.22</v>
      </c>
      <c r="R765" s="130">
        <f t="shared" si="86"/>
        <v>64.131448707909158</v>
      </c>
    </row>
    <row r="766" spans="1:18" x14ac:dyDescent="0.35">
      <c r="A766" s="136">
        <v>4</v>
      </c>
      <c r="B766" s="137" t="s">
        <v>61</v>
      </c>
      <c r="C766" s="137" t="s">
        <v>487</v>
      </c>
      <c r="D766" s="137" t="s">
        <v>117</v>
      </c>
      <c r="E766" s="137" t="s">
        <v>488</v>
      </c>
      <c r="F766" s="137" t="s">
        <v>180</v>
      </c>
      <c r="G766" s="137" t="s">
        <v>1168</v>
      </c>
      <c r="H766" s="138">
        <v>2783</v>
      </c>
      <c r="I766" s="136">
        <v>2</v>
      </c>
      <c r="J766" s="141">
        <f>สกลนคร!F89</f>
        <v>549773.93000000005</v>
      </c>
      <c r="K766" s="140">
        <f>สกลนคร!AJ89</f>
        <v>431577.93000000005</v>
      </c>
      <c r="L766" s="141">
        <f>สกลนคร!AK89</f>
        <v>225394</v>
      </c>
      <c r="M766" s="141">
        <f>สกลนคร!AL89</f>
        <v>143626.63999999998</v>
      </c>
      <c r="N766" s="137"/>
      <c r="O766" s="137"/>
      <c r="P766" s="137"/>
      <c r="Q766" s="129">
        <f t="shared" si="85"/>
        <v>81767.360000000015</v>
      </c>
      <c r="R766" s="130">
        <f t="shared" si="86"/>
        <v>80.989579590370099</v>
      </c>
    </row>
    <row r="767" spans="1:18" x14ac:dyDescent="0.35">
      <c r="A767" s="136">
        <v>5</v>
      </c>
      <c r="B767" s="137" t="s">
        <v>61</v>
      </c>
      <c r="C767" s="137" t="s">
        <v>487</v>
      </c>
      <c r="D767" s="137" t="s">
        <v>117</v>
      </c>
      <c r="E767" s="137" t="s">
        <v>488</v>
      </c>
      <c r="F767" s="137" t="s">
        <v>180</v>
      </c>
      <c r="G767" s="137" t="s">
        <v>1169</v>
      </c>
      <c r="H767" s="138">
        <v>1769</v>
      </c>
      <c r="I767" s="136">
        <v>2</v>
      </c>
      <c r="J767" s="141">
        <f>สกลนคร!F90</f>
        <v>158324.54</v>
      </c>
      <c r="K767" s="140">
        <f>สกลนคร!AJ90</f>
        <v>40433</v>
      </c>
      <c r="L767" s="141">
        <f>สกลนคร!AK90</f>
        <v>11510.32</v>
      </c>
      <c r="M767" s="141">
        <f>สกลนคร!AL90</f>
        <v>78207.67</v>
      </c>
      <c r="N767" s="137"/>
      <c r="O767" s="137"/>
      <c r="P767" s="137"/>
      <c r="Q767" s="129">
        <f t="shared" si="85"/>
        <v>-66697.350000000006</v>
      </c>
      <c r="R767" s="130">
        <f t="shared" si="86"/>
        <v>6.5066817410966644</v>
      </c>
    </row>
    <row r="768" spans="1:18" s="148" customFormat="1" x14ac:dyDescent="0.35">
      <c r="A768" s="142">
        <v>7</v>
      </c>
      <c r="B768" s="143" t="s">
        <v>61</v>
      </c>
      <c r="C768" s="143"/>
      <c r="D768" s="143"/>
      <c r="E768" s="143" t="s">
        <v>77</v>
      </c>
      <c r="F768" s="143"/>
      <c r="G768" s="143" t="s">
        <v>490</v>
      </c>
      <c r="H768" s="149">
        <f>SUM(H764:H767)</f>
        <v>7975</v>
      </c>
      <c r="I768" s="142"/>
      <c r="J768" s="145">
        <f>SUM(J763:J767)</f>
        <v>1388289.92</v>
      </c>
      <c r="K768" s="145">
        <f t="shared" ref="K768:M768" si="92">SUM(K763:K767)</f>
        <v>1011601.15</v>
      </c>
      <c r="L768" s="145">
        <f t="shared" si="92"/>
        <v>412126.51</v>
      </c>
      <c r="M768" s="145">
        <f t="shared" si="92"/>
        <v>476273.24999999994</v>
      </c>
      <c r="N768" s="143">
        <v>4</v>
      </c>
      <c r="O768" s="143">
        <v>4</v>
      </c>
      <c r="P768" s="143">
        <f>N768-O768</f>
        <v>0</v>
      </c>
      <c r="Q768" s="146">
        <f t="shared" si="85"/>
        <v>-64146.739999999932</v>
      </c>
      <c r="R768" s="147">
        <f>L768/H768</f>
        <v>51.677305329153604</v>
      </c>
    </row>
    <row r="769" spans="1:18" x14ac:dyDescent="0.35">
      <c r="A769" s="136">
        <v>1</v>
      </c>
      <c r="B769" s="137" t="s">
        <v>61</v>
      </c>
      <c r="C769" s="137" t="s">
        <v>491</v>
      </c>
      <c r="D769" s="137" t="s">
        <v>124</v>
      </c>
      <c r="E769" s="137" t="s">
        <v>492</v>
      </c>
      <c r="F769" s="137" t="s">
        <v>210</v>
      </c>
      <c r="G769" s="137" t="s">
        <v>493</v>
      </c>
      <c r="H769" s="138"/>
      <c r="I769" s="136"/>
      <c r="J769" s="139"/>
      <c r="K769" s="140"/>
      <c r="L769" s="141"/>
      <c r="M769" s="141"/>
      <c r="N769" s="137"/>
      <c r="O769" s="137"/>
      <c r="P769" s="137"/>
    </row>
    <row r="770" spans="1:18" x14ac:dyDescent="0.35">
      <c r="A770" s="136">
        <v>2</v>
      </c>
      <c r="B770" s="137" t="s">
        <v>61</v>
      </c>
      <c r="C770" s="137" t="s">
        <v>491</v>
      </c>
      <c r="D770" s="137" t="s">
        <v>124</v>
      </c>
      <c r="E770" s="137" t="s">
        <v>492</v>
      </c>
      <c r="F770" s="137" t="s">
        <v>180</v>
      </c>
      <c r="G770" s="137" t="s">
        <v>1170</v>
      </c>
      <c r="H770" s="138">
        <v>5781</v>
      </c>
      <c r="I770" s="136">
        <v>4</v>
      </c>
      <c r="J770" s="141">
        <f>สกลนคร!F91</f>
        <v>240805.59</v>
      </c>
      <c r="K770" s="140">
        <f>สกลนคร!AJ91</f>
        <v>334866.14999999997</v>
      </c>
      <c r="L770" s="141">
        <f>สกลนคร!AK91</f>
        <v>337838.25</v>
      </c>
      <c r="M770" s="141">
        <f>สกลนคร!AL91</f>
        <v>321123.74</v>
      </c>
      <c r="N770" s="137"/>
      <c r="O770" s="137"/>
      <c r="P770" s="137"/>
      <c r="Q770" s="129">
        <f t="shared" si="85"/>
        <v>16714.510000000009</v>
      </c>
      <c r="R770" s="130">
        <f t="shared" si="86"/>
        <v>58.43941359626362</v>
      </c>
    </row>
    <row r="771" spans="1:18" x14ac:dyDescent="0.35">
      <c r="A771" s="136">
        <v>3</v>
      </c>
      <c r="B771" s="137" t="s">
        <v>61</v>
      </c>
      <c r="C771" s="137" t="s">
        <v>491</v>
      </c>
      <c r="D771" s="137" t="s">
        <v>124</v>
      </c>
      <c r="E771" s="137" t="s">
        <v>492</v>
      </c>
      <c r="F771" s="137" t="s">
        <v>180</v>
      </c>
      <c r="G771" s="137" t="s">
        <v>1171</v>
      </c>
      <c r="H771" s="138">
        <v>2515</v>
      </c>
      <c r="I771" s="136">
        <v>2</v>
      </c>
      <c r="J771" s="141">
        <f>สกลนคร!F92</f>
        <v>96405.54</v>
      </c>
      <c r="K771" s="140">
        <f>สกลนคร!AJ92</f>
        <v>17278.37999999999</v>
      </c>
      <c r="L771" s="141">
        <f>สกลนคร!AK92</f>
        <v>195501.97</v>
      </c>
      <c r="M771" s="141">
        <f>สกลนคร!AL92</f>
        <v>232163.42</v>
      </c>
      <c r="N771" s="137"/>
      <c r="O771" s="137"/>
      <c r="P771" s="137"/>
      <c r="Q771" s="129">
        <f t="shared" si="85"/>
        <v>-36661.450000000012</v>
      </c>
      <c r="R771" s="130">
        <f t="shared" si="86"/>
        <v>77.734381709741555</v>
      </c>
    </row>
    <row r="772" spans="1:18" x14ac:dyDescent="0.35">
      <c r="A772" s="136">
        <v>4</v>
      </c>
      <c r="B772" s="137" t="s">
        <v>61</v>
      </c>
      <c r="C772" s="137" t="s">
        <v>491</v>
      </c>
      <c r="D772" s="137" t="s">
        <v>124</v>
      </c>
      <c r="E772" s="137" t="s">
        <v>492</v>
      </c>
      <c r="F772" s="137" t="s">
        <v>180</v>
      </c>
      <c r="G772" s="137" t="s">
        <v>1172</v>
      </c>
      <c r="H772" s="138">
        <v>3488</v>
      </c>
      <c r="I772" s="136">
        <v>3</v>
      </c>
      <c r="J772" s="141">
        <f>สกลนคร!F93</f>
        <v>0</v>
      </c>
      <c r="K772" s="140">
        <f>สกลนคร!AJ93</f>
        <v>0</v>
      </c>
      <c r="L772" s="141">
        <f>สกลนคร!AK93</f>
        <v>0</v>
      </c>
      <c r="M772" s="141">
        <f>สกลนคร!AL93</f>
        <v>0</v>
      </c>
      <c r="N772" s="137"/>
      <c r="O772" s="137"/>
      <c r="P772" s="137"/>
      <c r="Q772" s="129">
        <f t="shared" si="85"/>
        <v>0</v>
      </c>
      <c r="R772" s="130">
        <f t="shared" si="86"/>
        <v>0</v>
      </c>
    </row>
    <row r="773" spans="1:18" x14ac:dyDescent="0.35">
      <c r="A773" s="136">
        <v>5</v>
      </c>
      <c r="B773" s="137" t="s">
        <v>61</v>
      </c>
      <c r="C773" s="137" t="s">
        <v>491</v>
      </c>
      <c r="D773" s="137" t="s">
        <v>124</v>
      </c>
      <c r="E773" s="137" t="s">
        <v>492</v>
      </c>
      <c r="F773" s="137" t="s">
        <v>180</v>
      </c>
      <c r="G773" s="137" t="s">
        <v>1173</v>
      </c>
      <c r="H773" s="138">
        <v>6008</v>
      </c>
      <c r="I773" s="136">
        <v>5</v>
      </c>
      <c r="J773" s="141">
        <f>สกลนคร!F94</f>
        <v>392365.23</v>
      </c>
      <c r="K773" s="140">
        <f>สกลนคร!AJ94</f>
        <v>402576.63999999996</v>
      </c>
      <c r="L773" s="141">
        <f>สกลนคร!AK94</f>
        <v>614604.66</v>
      </c>
      <c r="M773" s="141">
        <f>สกลนคร!AL94</f>
        <v>334766.19</v>
      </c>
      <c r="N773" s="137"/>
      <c r="O773" s="137"/>
      <c r="P773" s="137"/>
      <c r="Q773" s="129">
        <f t="shared" si="85"/>
        <v>279838.47000000003</v>
      </c>
      <c r="R773" s="130">
        <f t="shared" si="86"/>
        <v>102.29771304926764</v>
      </c>
    </row>
    <row r="774" spans="1:18" x14ac:dyDescent="0.35">
      <c r="A774" s="136">
        <v>6</v>
      </c>
      <c r="B774" s="137" t="s">
        <v>61</v>
      </c>
      <c r="C774" s="137" t="s">
        <v>491</v>
      </c>
      <c r="D774" s="137" t="s">
        <v>124</v>
      </c>
      <c r="E774" s="137" t="s">
        <v>492</v>
      </c>
      <c r="F774" s="137" t="s">
        <v>180</v>
      </c>
      <c r="G774" s="137" t="s">
        <v>1174</v>
      </c>
      <c r="H774" s="138">
        <v>4020</v>
      </c>
      <c r="I774" s="136">
        <v>3</v>
      </c>
      <c r="J774" s="141">
        <f>สกลนคร!F95</f>
        <v>202747.96</v>
      </c>
      <c r="K774" s="140">
        <f>สกลนคร!AJ95</f>
        <v>293084.73</v>
      </c>
      <c r="L774" s="141">
        <f>สกลนคร!AK95</f>
        <v>245326.12</v>
      </c>
      <c r="M774" s="141">
        <f>สกลนคร!AL95</f>
        <v>207847.42</v>
      </c>
      <c r="N774" s="137"/>
      <c r="O774" s="137"/>
      <c r="P774" s="137"/>
      <c r="Q774" s="129">
        <f t="shared" si="85"/>
        <v>37478.699999999983</v>
      </c>
      <c r="R774" s="130">
        <f t="shared" si="86"/>
        <v>61.026398009950249</v>
      </c>
    </row>
    <row r="775" spans="1:18" x14ac:dyDescent="0.35">
      <c r="A775" s="136">
        <v>7</v>
      </c>
      <c r="B775" s="137" t="s">
        <v>61</v>
      </c>
      <c r="C775" s="137" t="s">
        <v>491</v>
      </c>
      <c r="D775" s="137" t="s">
        <v>124</v>
      </c>
      <c r="E775" s="137" t="s">
        <v>492</v>
      </c>
      <c r="F775" s="137" t="s">
        <v>180</v>
      </c>
      <c r="G775" s="137" t="s">
        <v>1175</v>
      </c>
      <c r="H775" s="138">
        <v>4210</v>
      </c>
      <c r="I775" s="136">
        <v>3</v>
      </c>
      <c r="J775" s="141">
        <f>สกลนคร!F96</f>
        <v>93542.080000000002</v>
      </c>
      <c r="K775" s="140">
        <f>สกลนคร!AJ96</f>
        <v>152280.76</v>
      </c>
      <c r="L775" s="141">
        <f>สกลนคร!AK96</f>
        <v>217500.59</v>
      </c>
      <c r="M775" s="141">
        <f>สกลนคร!AL96</f>
        <v>238673.71</v>
      </c>
      <c r="N775" s="137"/>
      <c r="O775" s="137"/>
      <c r="P775" s="137"/>
      <c r="Q775" s="129">
        <f t="shared" ref="Q775:Q838" si="93">L775-M775</f>
        <v>-21173.119999999995</v>
      </c>
      <c r="R775" s="130">
        <f t="shared" ref="R775:R838" si="94">L775/H775</f>
        <v>51.662847980997626</v>
      </c>
    </row>
    <row r="776" spans="1:18" x14ac:dyDescent="0.35">
      <c r="A776" s="136">
        <v>8</v>
      </c>
      <c r="B776" s="137" t="s">
        <v>61</v>
      </c>
      <c r="C776" s="137" t="s">
        <v>491</v>
      </c>
      <c r="D776" s="137" t="s">
        <v>124</v>
      </c>
      <c r="E776" s="137" t="s">
        <v>492</v>
      </c>
      <c r="F776" s="137" t="s">
        <v>180</v>
      </c>
      <c r="G776" s="137" t="s">
        <v>1176</v>
      </c>
      <c r="H776" s="138">
        <v>3316</v>
      </c>
      <c r="I776" s="136">
        <v>3</v>
      </c>
      <c r="J776" s="141">
        <f>สกลนคร!F97</f>
        <v>217126.16</v>
      </c>
      <c r="K776" s="140">
        <f>สกลนคร!AJ97</f>
        <v>269784.86</v>
      </c>
      <c r="L776" s="141">
        <f>สกลนคร!AK97</f>
        <v>487769.72</v>
      </c>
      <c r="M776" s="141">
        <f>สกลนคร!AL97</f>
        <v>474120.85000000003</v>
      </c>
      <c r="N776" s="137"/>
      <c r="O776" s="137"/>
      <c r="P776" s="137"/>
      <c r="Q776" s="129">
        <f t="shared" si="93"/>
        <v>13648.869999999937</v>
      </c>
      <c r="R776" s="130">
        <f t="shared" si="94"/>
        <v>147.09581423401687</v>
      </c>
    </row>
    <row r="777" spans="1:18" x14ac:dyDescent="0.35">
      <c r="A777" s="136">
        <v>9</v>
      </c>
      <c r="B777" s="137" t="s">
        <v>61</v>
      </c>
      <c r="C777" s="137" t="s">
        <v>491</v>
      </c>
      <c r="D777" s="137" t="s">
        <v>124</v>
      </c>
      <c r="E777" s="137" t="s">
        <v>492</v>
      </c>
      <c r="F777" s="137" t="s">
        <v>180</v>
      </c>
      <c r="G777" s="137" t="s">
        <v>1177</v>
      </c>
      <c r="H777" s="138">
        <v>6867</v>
      </c>
      <c r="I777" s="136">
        <v>5</v>
      </c>
      <c r="J777" s="141">
        <f>สกลนคร!F98</f>
        <v>133697.29</v>
      </c>
      <c r="K777" s="140">
        <f>สกลนคร!AJ98</f>
        <v>202021.97</v>
      </c>
      <c r="L777" s="141">
        <f>สกลนคร!AK98</f>
        <v>237371.35</v>
      </c>
      <c r="M777" s="141">
        <f>สกลนคร!AL98</f>
        <v>246904.03000000003</v>
      </c>
      <c r="N777" s="137"/>
      <c r="O777" s="137"/>
      <c r="P777" s="137"/>
      <c r="Q777" s="129">
        <f t="shared" si="93"/>
        <v>-9532.6800000000221</v>
      </c>
      <c r="R777" s="130">
        <f t="shared" si="94"/>
        <v>34.566965195864277</v>
      </c>
    </row>
    <row r="778" spans="1:18" x14ac:dyDescent="0.35">
      <c r="A778" s="136">
        <v>10</v>
      </c>
      <c r="B778" s="137" t="s">
        <v>61</v>
      </c>
      <c r="C778" s="137" t="s">
        <v>491</v>
      </c>
      <c r="D778" s="137" t="s">
        <v>124</v>
      </c>
      <c r="E778" s="137" t="s">
        <v>492</v>
      </c>
      <c r="F778" s="137" t="s">
        <v>180</v>
      </c>
      <c r="G778" s="137" t="s">
        <v>1178</v>
      </c>
      <c r="H778" s="138">
        <v>3657</v>
      </c>
      <c r="I778" s="136">
        <v>3</v>
      </c>
      <c r="J778" s="141">
        <f>สกลนคร!F99</f>
        <v>185186.04</v>
      </c>
      <c r="K778" s="140">
        <f>สกลนคร!AJ99</f>
        <v>246187.04</v>
      </c>
      <c r="L778" s="141">
        <f>สกลนคร!AK99</f>
        <v>178073.58000000002</v>
      </c>
      <c r="M778" s="141">
        <f>สกลนคร!AL99</f>
        <v>198158.49</v>
      </c>
      <c r="N778" s="137"/>
      <c r="O778" s="137"/>
      <c r="P778" s="137"/>
      <c r="Q778" s="129">
        <f t="shared" si="93"/>
        <v>-20084.909999999974</v>
      </c>
      <c r="R778" s="130">
        <f t="shared" si="94"/>
        <v>48.693896636587368</v>
      </c>
    </row>
    <row r="779" spans="1:18" x14ac:dyDescent="0.35">
      <c r="A779" s="136">
        <v>11</v>
      </c>
      <c r="B779" s="137" t="s">
        <v>61</v>
      </c>
      <c r="C779" s="137" t="s">
        <v>491</v>
      </c>
      <c r="D779" s="137" t="s">
        <v>124</v>
      </c>
      <c r="E779" s="137" t="s">
        <v>492</v>
      </c>
      <c r="F779" s="137" t="s">
        <v>180</v>
      </c>
      <c r="G779" s="137" t="s">
        <v>1179</v>
      </c>
      <c r="H779" s="138">
        <v>6817</v>
      </c>
      <c r="I779" s="136">
        <v>5</v>
      </c>
      <c r="J779" s="141">
        <f>สกลนคร!F100</f>
        <v>54961.42</v>
      </c>
      <c r="K779" s="140">
        <f>สกลนคร!AJ100</f>
        <v>98326.36</v>
      </c>
      <c r="L779" s="141">
        <f>สกลนคร!AK100</f>
        <v>138414.44</v>
      </c>
      <c r="M779" s="141">
        <f>สกลนคร!AL100</f>
        <v>194883.89999999997</v>
      </c>
      <c r="N779" s="137"/>
      <c r="O779" s="137"/>
      <c r="P779" s="137"/>
      <c r="Q779" s="129">
        <f t="shared" si="93"/>
        <v>-56469.459999999963</v>
      </c>
      <c r="R779" s="130">
        <f t="shared" si="94"/>
        <v>20.30430394601731</v>
      </c>
    </row>
    <row r="780" spans="1:18" x14ac:dyDescent="0.35">
      <c r="A780" s="136">
        <v>12</v>
      </c>
      <c r="B780" s="137" t="s">
        <v>61</v>
      </c>
      <c r="C780" s="137" t="s">
        <v>491</v>
      </c>
      <c r="D780" s="137" t="s">
        <v>124</v>
      </c>
      <c r="E780" s="137" t="s">
        <v>492</v>
      </c>
      <c r="F780" s="137" t="s">
        <v>180</v>
      </c>
      <c r="G780" s="137" t="s">
        <v>1180</v>
      </c>
      <c r="H780" s="138">
        <v>5077</v>
      </c>
      <c r="I780" s="136">
        <v>4</v>
      </c>
      <c r="J780" s="141">
        <f>สกลนคร!F101</f>
        <v>78802</v>
      </c>
      <c r="K780" s="140">
        <f>สกลนคร!AJ101</f>
        <v>163085.02000000002</v>
      </c>
      <c r="L780" s="141">
        <f>สกลนคร!AK101</f>
        <v>317781.82</v>
      </c>
      <c r="M780" s="141">
        <f>สกลนคร!AL101</f>
        <v>283990.72000000003</v>
      </c>
      <c r="N780" s="137"/>
      <c r="O780" s="137"/>
      <c r="P780" s="137"/>
      <c r="Q780" s="129">
        <f t="shared" si="93"/>
        <v>33791.099999999977</v>
      </c>
      <c r="R780" s="130">
        <f t="shared" si="94"/>
        <v>62.592440417569435</v>
      </c>
    </row>
    <row r="781" spans="1:18" x14ac:dyDescent="0.35">
      <c r="A781" s="136">
        <v>13</v>
      </c>
      <c r="B781" s="137" t="s">
        <v>61</v>
      </c>
      <c r="C781" s="137" t="s">
        <v>491</v>
      </c>
      <c r="D781" s="137" t="s">
        <v>124</v>
      </c>
      <c r="E781" s="137" t="s">
        <v>492</v>
      </c>
      <c r="F781" s="137" t="s">
        <v>180</v>
      </c>
      <c r="G781" s="137" t="s">
        <v>1181</v>
      </c>
      <c r="H781" s="138">
        <v>3046</v>
      </c>
      <c r="I781" s="136">
        <v>3</v>
      </c>
      <c r="J781" s="141">
        <f>สกลนคร!F102</f>
        <v>99547.88</v>
      </c>
      <c r="K781" s="140">
        <f>สกลนคร!AJ102</f>
        <v>108519.29000000001</v>
      </c>
      <c r="L781" s="141">
        <f>สกลนคร!AK102</f>
        <v>221042.82</v>
      </c>
      <c r="M781" s="141">
        <f>สกลนคร!AL102</f>
        <v>217107.90000000002</v>
      </c>
      <c r="N781" s="137"/>
      <c r="O781" s="137"/>
      <c r="P781" s="137"/>
      <c r="Q781" s="129">
        <f t="shared" si="93"/>
        <v>3934.9199999999837</v>
      </c>
      <c r="R781" s="130">
        <f t="shared" si="94"/>
        <v>72.56822718319107</v>
      </c>
    </row>
    <row r="782" spans="1:18" x14ac:dyDescent="0.35">
      <c r="A782" s="136">
        <v>14</v>
      </c>
      <c r="B782" s="137" t="s">
        <v>61</v>
      </c>
      <c r="C782" s="137" t="s">
        <v>491</v>
      </c>
      <c r="D782" s="137" t="s">
        <v>124</v>
      </c>
      <c r="E782" s="137" t="s">
        <v>492</v>
      </c>
      <c r="F782" s="137" t="s">
        <v>180</v>
      </c>
      <c r="G782" s="137" t="s">
        <v>1182</v>
      </c>
      <c r="H782" s="138">
        <v>3486</v>
      </c>
      <c r="I782" s="136">
        <v>3</v>
      </c>
      <c r="J782" s="141">
        <f>สกลนคร!F103</f>
        <v>105476.03</v>
      </c>
      <c r="K782" s="140">
        <f>สกลนคร!AJ103</f>
        <v>155079.41</v>
      </c>
      <c r="L782" s="141">
        <f>สกลนคร!AK103</f>
        <v>368634.35</v>
      </c>
      <c r="M782" s="141">
        <f>สกลนคร!AL103</f>
        <v>585900.26</v>
      </c>
      <c r="N782" s="137"/>
      <c r="O782" s="137"/>
      <c r="P782" s="137"/>
      <c r="Q782" s="129">
        <f t="shared" si="93"/>
        <v>-217265.91000000003</v>
      </c>
      <c r="R782" s="130">
        <f t="shared" si="94"/>
        <v>105.74708835341364</v>
      </c>
    </row>
    <row r="783" spans="1:18" x14ac:dyDescent="0.35">
      <c r="A783" s="136">
        <v>15</v>
      </c>
      <c r="B783" s="137" t="s">
        <v>61</v>
      </c>
      <c r="C783" s="137" t="s">
        <v>491</v>
      </c>
      <c r="D783" s="137" t="s">
        <v>124</v>
      </c>
      <c r="E783" s="137" t="s">
        <v>492</v>
      </c>
      <c r="F783" s="137" t="s">
        <v>180</v>
      </c>
      <c r="G783" s="137" t="s">
        <v>1183</v>
      </c>
      <c r="H783" s="138">
        <v>4158</v>
      </c>
      <c r="I783" s="136">
        <v>3</v>
      </c>
      <c r="J783" s="141">
        <f>สกลนคร!F104</f>
        <v>150796.29</v>
      </c>
      <c r="K783" s="140">
        <f>สกลนคร!AJ104</f>
        <v>204763.46000000002</v>
      </c>
      <c r="L783" s="141">
        <f>สกลนคร!AK104</f>
        <v>257294.38</v>
      </c>
      <c r="M783" s="141">
        <f>สกลนคร!AL104</f>
        <v>266384.74</v>
      </c>
      <c r="N783" s="137"/>
      <c r="O783" s="137"/>
      <c r="P783" s="137"/>
      <c r="Q783" s="129">
        <f t="shared" si="93"/>
        <v>-9090.359999999986</v>
      </c>
      <c r="R783" s="130">
        <f t="shared" si="94"/>
        <v>61.879360269360269</v>
      </c>
    </row>
    <row r="784" spans="1:18" x14ac:dyDescent="0.35">
      <c r="A784" s="136">
        <v>16</v>
      </c>
      <c r="B784" s="137" t="s">
        <v>61</v>
      </c>
      <c r="C784" s="137" t="s">
        <v>491</v>
      </c>
      <c r="D784" s="137" t="s">
        <v>124</v>
      </c>
      <c r="E784" s="137" t="s">
        <v>492</v>
      </c>
      <c r="F784" s="137" t="s">
        <v>180</v>
      </c>
      <c r="G784" s="137" t="s">
        <v>1184</v>
      </c>
      <c r="H784" s="138">
        <v>4935</v>
      </c>
      <c r="I784" s="136">
        <v>4</v>
      </c>
      <c r="J784" s="141">
        <f>สกลนคร!F105</f>
        <v>325051.65000000002</v>
      </c>
      <c r="K784" s="140">
        <f>สกลนคร!AJ105</f>
        <v>470088.75</v>
      </c>
      <c r="L784" s="141">
        <f>สกลนคร!AK105</f>
        <v>331742.13</v>
      </c>
      <c r="M784" s="141">
        <f>สกลนคร!AL105</f>
        <v>297239.94</v>
      </c>
      <c r="N784" s="137"/>
      <c r="O784" s="137"/>
      <c r="P784" s="137"/>
      <c r="Q784" s="129">
        <f t="shared" si="93"/>
        <v>34502.19</v>
      </c>
      <c r="R784" s="130">
        <f t="shared" si="94"/>
        <v>67.222316109422493</v>
      </c>
    </row>
    <row r="785" spans="1:18" x14ac:dyDescent="0.35">
      <c r="A785" s="136">
        <v>17</v>
      </c>
      <c r="B785" s="137" t="s">
        <v>61</v>
      </c>
      <c r="C785" s="137" t="s">
        <v>491</v>
      </c>
      <c r="D785" s="137" t="s">
        <v>124</v>
      </c>
      <c r="E785" s="137" t="s">
        <v>492</v>
      </c>
      <c r="F785" s="137" t="s">
        <v>180</v>
      </c>
      <c r="G785" s="137" t="s">
        <v>1185</v>
      </c>
      <c r="H785" s="138">
        <v>4567</v>
      </c>
      <c r="I785" s="136">
        <v>4</v>
      </c>
      <c r="J785" s="141">
        <f>สกลนคร!F106</f>
        <v>433944.9</v>
      </c>
      <c r="K785" s="140">
        <f>สกลนคร!AJ106</f>
        <v>492450.33</v>
      </c>
      <c r="L785" s="141">
        <f>สกลนคร!AK106</f>
        <v>216262.43</v>
      </c>
      <c r="M785" s="141">
        <f>สกลนคร!AL106</f>
        <v>213704.06</v>
      </c>
      <c r="N785" s="137"/>
      <c r="O785" s="137"/>
      <c r="P785" s="137"/>
      <c r="Q785" s="129">
        <f t="shared" si="93"/>
        <v>2558.3699999999953</v>
      </c>
      <c r="R785" s="130">
        <f t="shared" si="94"/>
        <v>47.353280052550907</v>
      </c>
    </row>
    <row r="786" spans="1:18" x14ac:dyDescent="0.35">
      <c r="A786" s="136">
        <v>18</v>
      </c>
      <c r="B786" s="137" t="s">
        <v>61</v>
      </c>
      <c r="C786" s="137" t="s">
        <v>491</v>
      </c>
      <c r="D786" s="137" t="s">
        <v>124</v>
      </c>
      <c r="E786" s="137" t="s">
        <v>492</v>
      </c>
      <c r="F786" s="137" t="s">
        <v>180</v>
      </c>
      <c r="G786" s="137" t="s">
        <v>1186</v>
      </c>
      <c r="H786" s="138">
        <v>2903</v>
      </c>
      <c r="I786" s="136">
        <v>2</v>
      </c>
      <c r="J786" s="141">
        <f>สกลนคร!F107</f>
        <v>287731.8</v>
      </c>
      <c r="K786" s="140">
        <f>สกลนคร!AJ107</f>
        <v>325583.56</v>
      </c>
      <c r="L786" s="141">
        <f>สกลนคร!AK107</f>
        <v>283439.39</v>
      </c>
      <c r="M786" s="141">
        <f>สกลนคร!AL107</f>
        <v>256253.96</v>
      </c>
      <c r="N786" s="137"/>
      <c r="O786" s="137"/>
      <c r="P786" s="137"/>
      <c r="Q786" s="129">
        <f t="shared" si="93"/>
        <v>27185.430000000022</v>
      </c>
      <c r="R786" s="130">
        <f t="shared" si="94"/>
        <v>97.636717189114719</v>
      </c>
    </row>
    <row r="787" spans="1:18" x14ac:dyDescent="0.35">
      <c r="A787" s="136">
        <v>19</v>
      </c>
      <c r="B787" s="137" t="s">
        <v>61</v>
      </c>
      <c r="C787" s="137" t="s">
        <v>491</v>
      </c>
      <c r="D787" s="137" t="s">
        <v>124</v>
      </c>
      <c r="E787" s="137" t="s">
        <v>492</v>
      </c>
      <c r="F787" s="137" t="s">
        <v>180</v>
      </c>
      <c r="G787" s="137" t="s">
        <v>1187</v>
      </c>
      <c r="H787" s="138">
        <v>3112</v>
      </c>
      <c r="I787" s="136">
        <v>3</v>
      </c>
      <c r="J787" s="141">
        <f>สกลนคร!F108</f>
        <v>136469.5</v>
      </c>
      <c r="K787" s="140">
        <f>สกลนคร!AJ108</f>
        <v>212163.22</v>
      </c>
      <c r="L787" s="141">
        <f>สกลนคร!AK108</f>
        <v>129616.91</v>
      </c>
      <c r="M787" s="141">
        <f>สกลนคร!AL108</f>
        <v>160131.45000000001</v>
      </c>
      <c r="N787" s="137"/>
      <c r="O787" s="137"/>
      <c r="P787" s="137"/>
      <c r="Q787" s="129">
        <f t="shared" si="93"/>
        <v>-30514.540000000008</v>
      </c>
      <c r="R787" s="130">
        <f t="shared" si="94"/>
        <v>41.650678020565557</v>
      </c>
    </row>
    <row r="788" spans="1:18" s="148" customFormat="1" x14ac:dyDescent="0.35">
      <c r="A788" s="142">
        <v>8</v>
      </c>
      <c r="B788" s="143" t="s">
        <v>61</v>
      </c>
      <c r="C788" s="143"/>
      <c r="D788" s="143"/>
      <c r="E788" s="143" t="s">
        <v>77</v>
      </c>
      <c r="F788" s="143"/>
      <c r="G788" s="143" t="s">
        <v>494</v>
      </c>
      <c r="H788" s="149">
        <f>SUM(H770:H787)</f>
        <v>77963</v>
      </c>
      <c r="I788" s="142"/>
      <c r="J788" s="145">
        <f>SUM(J769:J787)</f>
        <v>3234657.36</v>
      </c>
      <c r="K788" s="145">
        <f t="shared" ref="K788:M788" si="95">SUM(K769:K787)</f>
        <v>4148139.9300000006</v>
      </c>
      <c r="L788" s="145">
        <f t="shared" si="95"/>
        <v>4778214.9099999992</v>
      </c>
      <c r="M788" s="145">
        <f t="shared" si="95"/>
        <v>4729354.78</v>
      </c>
      <c r="N788" s="143">
        <v>18</v>
      </c>
      <c r="O788" s="143">
        <v>17</v>
      </c>
      <c r="P788" s="143">
        <f>N788-O788</f>
        <v>1</v>
      </c>
      <c r="Q788" s="146">
        <f t="shared" si="93"/>
        <v>48860.129999998957</v>
      </c>
      <c r="R788" s="147">
        <f>L788/H788</f>
        <v>61.2882381386042</v>
      </c>
    </row>
    <row r="789" spans="1:18" x14ac:dyDescent="0.35">
      <c r="A789" s="136">
        <v>1</v>
      </c>
      <c r="B789" s="137" t="s">
        <v>61</v>
      </c>
      <c r="C789" s="137" t="s">
        <v>495</v>
      </c>
      <c r="D789" s="137" t="s">
        <v>129</v>
      </c>
      <c r="E789" s="137" t="s">
        <v>496</v>
      </c>
      <c r="F789" s="137" t="s">
        <v>210</v>
      </c>
      <c r="G789" s="137" t="s">
        <v>497</v>
      </c>
      <c r="H789" s="138"/>
      <c r="I789" s="136"/>
      <c r="J789" s="139"/>
      <c r="K789" s="140"/>
      <c r="L789" s="141"/>
      <c r="M789" s="141"/>
      <c r="N789" s="137"/>
      <c r="O789" s="137" t="s">
        <v>237</v>
      </c>
      <c r="P789" s="137"/>
    </row>
    <row r="790" spans="1:18" x14ac:dyDescent="0.35">
      <c r="A790" s="136">
        <v>2</v>
      </c>
      <c r="B790" s="137" t="s">
        <v>61</v>
      </c>
      <c r="C790" s="137" t="s">
        <v>495</v>
      </c>
      <c r="D790" s="137" t="s">
        <v>129</v>
      </c>
      <c r="E790" s="137" t="s">
        <v>496</v>
      </c>
      <c r="F790" s="137" t="s">
        <v>180</v>
      </c>
      <c r="G790" s="137" t="s">
        <v>1188</v>
      </c>
      <c r="H790" s="138">
        <v>2783</v>
      </c>
      <c r="I790" s="136">
        <v>2</v>
      </c>
      <c r="J790" s="141">
        <f>สกลนคร!F109</f>
        <v>155154.29</v>
      </c>
      <c r="K790" s="140">
        <f>สกลนคร!AJ109</f>
        <v>181516.54</v>
      </c>
      <c r="L790" s="141">
        <f>สกลนคร!AK109</f>
        <v>149436.82</v>
      </c>
      <c r="M790" s="141">
        <f>สกลนคร!AL109</f>
        <v>232176.08000000002</v>
      </c>
      <c r="N790" s="137"/>
      <c r="O790" s="137"/>
      <c r="P790" s="137"/>
      <c r="Q790" s="129">
        <f t="shared" si="93"/>
        <v>-82739.260000000009</v>
      </c>
      <c r="R790" s="130">
        <f t="shared" si="94"/>
        <v>53.696306144448442</v>
      </c>
    </row>
    <row r="791" spans="1:18" x14ac:dyDescent="0.35">
      <c r="A791" s="136">
        <v>3</v>
      </c>
      <c r="B791" s="137" t="s">
        <v>61</v>
      </c>
      <c r="C791" s="137" t="s">
        <v>495</v>
      </c>
      <c r="D791" s="137" t="s">
        <v>129</v>
      </c>
      <c r="E791" s="137" t="s">
        <v>496</v>
      </c>
      <c r="F791" s="137" t="s">
        <v>180</v>
      </c>
      <c r="G791" s="137" t="s">
        <v>1189</v>
      </c>
      <c r="H791" s="138">
        <v>3884</v>
      </c>
      <c r="I791" s="136">
        <v>3</v>
      </c>
      <c r="J791" s="141">
        <f>สกลนคร!F110</f>
        <v>342747.87</v>
      </c>
      <c r="K791" s="140">
        <f>สกลนคร!AJ110</f>
        <v>372359.3</v>
      </c>
      <c r="L791" s="141">
        <f>สกลนคร!AK110</f>
        <v>302926.26</v>
      </c>
      <c r="M791" s="141">
        <f>สกลนคร!AL110</f>
        <v>245710.47</v>
      </c>
      <c r="N791" s="137"/>
      <c r="O791" s="137"/>
      <c r="P791" s="137"/>
      <c r="Q791" s="129">
        <f t="shared" si="93"/>
        <v>57215.790000000008</v>
      </c>
      <c r="R791" s="130">
        <f t="shared" si="94"/>
        <v>77.993372811534499</v>
      </c>
    </row>
    <row r="792" spans="1:18" x14ac:dyDescent="0.35">
      <c r="A792" s="136">
        <v>4</v>
      </c>
      <c r="B792" s="137" t="s">
        <v>61</v>
      </c>
      <c r="C792" s="137" t="s">
        <v>495</v>
      </c>
      <c r="D792" s="137" t="s">
        <v>129</v>
      </c>
      <c r="E792" s="137" t="s">
        <v>496</v>
      </c>
      <c r="F792" s="137" t="s">
        <v>180</v>
      </c>
      <c r="G792" s="137" t="s">
        <v>1190</v>
      </c>
      <c r="H792" s="138">
        <v>4358</v>
      </c>
      <c r="I792" s="136">
        <v>3</v>
      </c>
      <c r="J792" s="141">
        <f>สกลนคร!F111</f>
        <v>117487.64</v>
      </c>
      <c r="K792" s="140">
        <f>สกลนคร!AJ111</f>
        <v>167316.83000000002</v>
      </c>
      <c r="L792" s="141">
        <f>สกลนคร!AK111</f>
        <v>227886.62</v>
      </c>
      <c r="M792" s="141">
        <f>สกลนคร!AL111</f>
        <v>299301.28000000003</v>
      </c>
      <c r="N792" s="137"/>
      <c r="O792" s="137"/>
      <c r="P792" s="137"/>
      <c r="Q792" s="129">
        <f t="shared" si="93"/>
        <v>-71414.660000000033</v>
      </c>
      <c r="R792" s="130">
        <f t="shared" si="94"/>
        <v>52.291560348783847</v>
      </c>
    </row>
    <row r="793" spans="1:18" x14ac:dyDescent="0.35">
      <c r="A793" s="136">
        <v>5</v>
      </c>
      <c r="B793" s="137" t="s">
        <v>61</v>
      </c>
      <c r="C793" s="137" t="s">
        <v>495</v>
      </c>
      <c r="D793" s="137" t="s">
        <v>129</v>
      </c>
      <c r="E793" s="137" t="s">
        <v>496</v>
      </c>
      <c r="F793" s="137" t="s">
        <v>180</v>
      </c>
      <c r="G793" s="137" t="s">
        <v>1191</v>
      </c>
      <c r="H793" s="138">
        <v>1985</v>
      </c>
      <c r="I793" s="136">
        <v>2</v>
      </c>
      <c r="J793" s="141">
        <f>สกลนคร!F112</f>
        <v>98114.7</v>
      </c>
      <c r="K793" s="140">
        <f>สกลนคร!AJ112</f>
        <v>126528.73999999999</v>
      </c>
      <c r="L793" s="141">
        <f>สกลนคร!AK112</f>
        <v>278983.55</v>
      </c>
      <c r="M793" s="141">
        <f>สกลนคร!AL112</f>
        <v>215075.88</v>
      </c>
      <c r="N793" s="137"/>
      <c r="O793" s="137"/>
      <c r="P793" s="137"/>
      <c r="Q793" s="129">
        <f t="shared" si="93"/>
        <v>63907.669999999984</v>
      </c>
      <c r="R793" s="130">
        <f t="shared" si="94"/>
        <v>140.54586901763224</v>
      </c>
    </row>
    <row r="794" spans="1:18" x14ac:dyDescent="0.35">
      <c r="A794" s="136">
        <v>6</v>
      </c>
      <c r="B794" s="137" t="s">
        <v>61</v>
      </c>
      <c r="C794" s="137" t="s">
        <v>495</v>
      </c>
      <c r="D794" s="137" t="s">
        <v>129</v>
      </c>
      <c r="E794" s="137" t="s">
        <v>496</v>
      </c>
      <c r="F794" s="137" t="s">
        <v>180</v>
      </c>
      <c r="G794" s="137" t="s">
        <v>1192</v>
      </c>
      <c r="H794" s="138">
        <v>4265</v>
      </c>
      <c r="I794" s="136">
        <v>3</v>
      </c>
      <c r="J794" s="141">
        <f>สกลนคร!F113</f>
        <v>138848.87</v>
      </c>
      <c r="K794" s="140">
        <f>สกลนคร!AJ113</f>
        <v>152165.46</v>
      </c>
      <c r="L794" s="141">
        <f>สกลนคร!AK113</f>
        <v>349797.51</v>
      </c>
      <c r="M794" s="141">
        <f>สกลนคร!AL113</f>
        <v>369804.18</v>
      </c>
      <c r="N794" s="137"/>
      <c r="O794" s="137"/>
      <c r="P794" s="137"/>
      <c r="Q794" s="129">
        <f t="shared" si="93"/>
        <v>-20006.669999999984</v>
      </c>
      <c r="R794" s="130">
        <f t="shared" si="94"/>
        <v>82.015828839390394</v>
      </c>
    </row>
    <row r="795" spans="1:18" x14ac:dyDescent="0.35">
      <c r="A795" s="136">
        <v>7</v>
      </c>
      <c r="B795" s="137" t="s">
        <v>61</v>
      </c>
      <c r="C795" s="137" t="s">
        <v>495</v>
      </c>
      <c r="D795" s="137" t="s">
        <v>129</v>
      </c>
      <c r="E795" s="137" t="s">
        <v>496</v>
      </c>
      <c r="F795" s="137" t="s">
        <v>180</v>
      </c>
      <c r="G795" s="137" t="s">
        <v>1193</v>
      </c>
      <c r="H795" s="138">
        <v>2947</v>
      </c>
      <c r="I795" s="136">
        <v>2</v>
      </c>
      <c r="J795" s="141">
        <f>สกลนคร!F114</f>
        <v>149074.20000000001</v>
      </c>
      <c r="K795" s="140">
        <f>สกลนคร!AJ114</f>
        <v>182292.79</v>
      </c>
      <c r="L795" s="141">
        <f>สกลนคร!AK114</f>
        <v>122440.42</v>
      </c>
      <c r="M795" s="141">
        <f>สกลนคร!AL114</f>
        <v>225039.25000000003</v>
      </c>
      <c r="N795" s="137"/>
      <c r="O795" s="137"/>
      <c r="P795" s="137"/>
      <c r="Q795" s="129">
        <f t="shared" si="93"/>
        <v>-102598.83000000003</v>
      </c>
      <c r="R795" s="130">
        <f t="shared" si="94"/>
        <v>41.547478791991857</v>
      </c>
    </row>
    <row r="796" spans="1:18" s="148" customFormat="1" x14ac:dyDescent="0.35">
      <c r="A796" s="142">
        <v>9</v>
      </c>
      <c r="B796" s="143" t="s">
        <v>61</v>
      </c>
      <c r="C796" s="143"/>
      <c r="D796" s="143"/>
      <c r="E796" s="143" t="s">
        <v>77</v>
      </c>
      <c r="F796" s="143"/>
      <c r="G796" s="143" t="s">
        <v>498</v>
      </c>
      <c r="H796" s="149">
        <f>SUM(H790:H795)</f>
        <v>20222</v>
      </c>
      <c r="I796" s="142"/>
      <c r="J796" s="145">
        <f>SUM(J789:J795)</f>
        <v>1001427.5700000001</v>
      </c>
      <c r="K796" s="145">
        <f t="shared" ref="K796:M796" si="96">SUM(K789:K795)</f>
        <v>1182179.6599999999</v>
      </c>
      <c r="L796" s="145">
        <f t="shared" si="96"/>
        <v>1431471.18</v>
      </c>
      <c r="M796" s="145">
        <f t="shared" si="96"/>
        <v>1587107.1400000001</v>
      </c>
      <c r="N796" s="143">
        <v>6</v>
      </c>
      <c r="O796" s="143">
        <v>6</v>
      </c>
      <c r="P796" s="143">
        <f>N796-O796</f>
        <v>0</v>
      </c>
      <c r="Q796" s="146">
        <f t="shared" si="93"/>
        <v>-155635.9600000002</v>
      </c>
      <c r="R796" s="147">
        <f>L796/H796</f>
        <v>70.787814261695175</v>
      </c>
    </row>
    <row r="797" spans="1:18" x14ac:dyDescent="0.35">
      <c r="A797" s="136">
        <v>1</v>
      </c>
      <c r="B797" s="137" t="s">
        <v>61</v>
      </c>
      <c r="C797" s="137" t="s">
        <v>499</v>
      </c>
      <c r="D797" s="137" t="s">
        <v>134</v>
      </c>
      <c r="E797" s="137" t="s">
        <v>500</v>
      </c>
      <c r="F797" s="137" t="s">
        <v>210</v>
      </c>
      <c r="G797" s="137" t="s">
        <v>501</v>
      </c>
      <c r="H797" s="138"/>
      <c r="I797" s="136"/>
      <c r="J797" s="139"/>
      <c r="K797" s="140"/>
      <c r="L797" s="141"/>
      <c r="M797" s="141"/>
      <c r="N797" s="137"/>
      <c r="O797" s="137"/>
      <c r="P797" s="137"/>
    </row>
    <row r="798" spans="1:18" x14ac:dyDescent="0.35">
      <c r="A798" s="136">
        <v>2</v>
      </c>
      <c r="B798" s="137" t="s">
        <v>61</v>
      </c>
      <c r="C798" s="137" t="s">
        <v>499</v>
      </c>
      <c r="D798" s="137" t="s">
        <v>134</v>
      </c>
      <c r="E798" s="137" t="s">
        <v>500</v>
      </c>
      <c r="F798" s="137" t="s">
        <v>180</v>
      </c>
      <c r="G798" s="137" t="s">
        <v>1194</v>
      </c>
      <c r="H798" s="138">
        <v>4403</v>
      </c>
      <c r="I798" s="136">
        <v>3</v>
      </c>
      <c r="J798" s="141">
        <f>สกลนคร!F115</f>
        <v>238352.89</v>
      </c>
      <c r="K798" s="140">
        <f>สกลนคร!AJ115</f>
        <v>349090.28</v>
      </c>
      <c r="L798" s="141">
        <f>สกลนคร!AK115</f>
        <v>458825.63</v>
      </c>
      <c r="M798" s="141">
        <f>สกลนคร!AL115</f>
        <v>301441.62</v>
      </c>
      <c r="N798" s="137"/>
      <c r="O798" s="137"/>
      <c r="P798" s="137"/>
      <c r="Q798" s="129">
        <f t="shared" si="93"/>
        <v>157384.01</v>
      </c>
      <c r="R798" s="130">
        <f t="shared" si="94"/>
        <v>104.20750170338405</v>
      </c>
    </row>
    <row r="799" spans="1:18" x14ac:dyDescent="0.35">
      <c r="A799" s="136">
        <v>3</v>
      </c>
      <c r="B799" s="137" t="s">
        <v>61</v>
      </c>
      <c r="C799" s="137" t="s">
        <v>499</v>
      </c>
      <c r="D799" s="137" t="s">
        <v>134</v>
      </c>
      <c r="E799" s="137" t="s">
        <v>500</v>
      </c>
      <c r="F799" s="137" t="s">
        <v>180</v>
      </c>
      <c r="G799" s="137" t="s">
        <v>1195</v>
      </c>
      <c r="H799" s="138">
        <v>5267</v>
      </c>
      <c r="I799" s="136">
        <v>4</v>
      </c>
      <c r="J799" s="141">
        <f>สกลนคร!F116</f>
        <v>533156.16</v>
      </c>
      <c r="K799" s="140">
        <f>สกลนคร!AJ116</f>
        <v>730925.55999999994</v>
      </c>
      <c r="L799" s="141">
        <f>สกลนคร!AK116</f>
        <v>499609.21</v>
      </c>
      <c r="M799" s="141">
        <f>สกลนคร!AL116</f>
        <v>272496.74</v>
      </c>
      <c r="N799" s="137"/>
      <c r="O799" s="137"/>
      <c r="P799" s="137"/>
      <c r="Q799" s="129">
        <f t="shared" si="93"/>
        <v>227112.47000000003</v>
      </c>
      <c r="R799" s="130">
        <f t="shared" si="94"/>
        <v>94.85650465160434</v>
      </c>
    </row>
    <row r="800" spans="1:18" x14ac:dyDescent="0.35">
      <c r="A800" s="136">
        <v>4</v>
      </c>
      <c r="B800" s="137" t="s">
        <v>61</v>
      </c>
      <c r="C800" s="137" t="s">
        <v>499</v>
      </c>
      <c r="D800" s="137" t="s">
        <v>134</v>
      </c>
      <c r="E800" s="137" t="s">
        <v>500</v>
      </c>
      <c r="F800" s="137" t="s">
        <v>180</v>
      </c>
      <c r="G800" s="137" t="s">
        <v>1196</v>
      </c>
      <c r="H800" s="138">
        <v>5254</v>
      </c>
      <c r="I800" s="136">
        <v>4</v>
      </c>
      <c r="J800" s="141">
        <f>สกลนคร!F117</f>
        <v>641290.43000000005</v>
      </c>
      <c r="K800" s="140">
        <f>สกลนคร!AJ117</f>
        <v>888152.04999999993</v>
      </c>
      <c r="L800" s="141">
        <f>สกลนคร!AK117</f>
        <v>452190.45</v>
      </c>
      <c r="M800" s="141">
        <f>สกลนคร!AL117</f>
        <v>325026.38</v>
      </c>
      <c r="N800" s="137"/>
      <c r="O800" s="137"/>
      <c r="P800" s="137"/>
      <c r="Q800" s="129">
        <f t="shared" si="93"/>
        <v>127164.07</v>
      </c>
      <c r="R800" s="130">
        <f t="shared" si="94"/>
        <v>86.065940236010661</v>
      </c>
    </row>
    <row r="801" spans="1:18" x14ac:dyDescent="0.35">
      <c r="A801" s="136">
        <v>5</v>
      </c>
      <c r="B801" s="137" t="s">
        <v>61</v>
      </c>
      <c r="C801" s="137" t="s">
        <v>499</v>
      </c>
      <c r="D801" s="137" t="s">
        <v>134</v>
      </c>
      <c r="E801" s="137" t="s">
        <v>500</v>
      </c>
      <c r="F801" s="137" t="s">
        <v>180</v>
      </c>
      <c r="G801" s="137" t="s">
        <v>1197</v>
      </c>
      <c r="H801" s="138">
        <v>3104</v>
      </c>
      <c r="I801" s="136">
        <v>3</v>
      </c>
      <c r="J801" s="141">
        <f>สกลนคร!F118</f>
        <v>454488.56</v>
      </c>
      <c r="K801" s="140">
        <f>สกลนคร!AJ118</f>
        <v>712244.01</v>
      </c>
      <c r="L801" s="141">
        <f>สกลนคร!AK118</f>
        <v>443146.78</v>
      </c>
      <c r="M801" s="141">
        <f>สกลนคร!AL118</f>
        <v>271578.48</v>
      </c>
      <c r="N801" s="137"/>
      <c r="O801" s="137"/>
      <c r="P801" s="137"/>
      <c r="Q801" s="129">
        <f t="shared" si="93"/>
        <v>171568.30000000005</v>
      </c>
      <c r="R801" s="130">
        <f t="shared" si="94"/>
        <v>142.76635953608249</v>
      </c>
    </row>
    <row r="802" spans="1:18" x14ac:dyDescent="0.35">
      <c r="A802" s="136">
        <v>6</v>
      </c>
      <c r="B802" s="137" t="s">
        <v>61</v>
      </c>
      <c r="C802" s="137" t="s">
        <v>499</v>
      </c>
      <c r="D802" s="137" t="s">
        <v>134</v>
      </c>
      <c r="E802" s="137" t="s">
        <v>500</v>
      </c>
      <c r="F802" s="137" t="s">
        <v>180</v>
      </c>
      <c r="G802" s="137" t="s">
        <v>1198</v>
      </c>
      <c r="H802" s="138">
        <v>5560</v>
      </c>
      <c r="I802" s="136">
        <v>4</v>
      </c>
      <c r="J802" s="141">
        <f>สกลนคร!F119</f>
        <v>794209.29</v>
      </c>
      <c r="K802" s="140">
        <f>สกลนคร!AJ119</f>
        <v>1043552.76</v>
      </c>
      <c r="L802" s="141">
        <f>สกลนคร!AK119</f>
        <v>439791.37</v>
      </c>
      <c r="M802" s="141">
        <f>สกลนคร!AL119</f>
        <v>276724.17</v>
      </c>
      <c r="N802" s="137"/>
      <c r="O802" s="137"/>
      <c r="P802" s="137"/>
      <c r="Q802" s="129">
        <f t="shared" si="93"/>
        <v>163067.20000000001</v>
      </c>
      <c r="R802" s="130">
        <f t="shared" si="94"/>
        <v>79.099167266187052</v>
      </c>
    </row>
    <row r="803" spans="1:18" x14ac:dyDescent="0.35">
      <c r="A803" s="136">
        <v>7</v>
      </c>
      <c r="B803" s="137" t="s">
        <v>61</v>
      </c>
      <c r="C803" s="137" t="s">
        <v>499</v>
      </c>
      <c r="D803" s="137" t="s">
        <v>134</v>
      </c>
      <c r="E803" s="137" t="s">
        <v>500</v>
      </c>
      <c r="F803" s="137" t="s">
        <v>180</v>
      </c>
      <c r="G803" s="137" t="s">
        <v>1199</v>
      </c>
      <c r="H803" s="138">
        <v>4224</v>
      </c>
      <c r="I803" s="136">
        <v>3</v>
      </c>
      <c r="J803" s="141">
        <f>สกลนคร!F120</f>
        <v>870100.64</v>
      </c>
      <c r="K803" s="140">
        <f>สกลนคร!AJ120</f>
        <v>1124783.19</v>
      </c>
      <c r="L803" s="141">
        <f>สกลนคร!AK120</f>
        <v>426654.42</v>
      </c>
      <c r="M803" s="141">
        <f>สกลนคร!AL120</f>
        <v>252708.02000000002</v>
      </c>
      <c r="N803" s="137"/>
      <c r="O803" s="137"/>
      <c r="P803" s="137"/>
      <c r="Q803" s="129">
        <f t="shared" si="93"/>
        <v>173946.39999999997</v>
      </c>
      <c r="R803" s="130">
        <f t="shared" si="94"/>
        <v>101.00720170454545</v>
      </c>
    </row>
    <row r="804" spans="1:18" x14ac:dyDescent="0.35">
      <c r="A804" s="136">
        <v>8</v>
      </c>
      <c r="B804" s="137" t="s">
        <v>61</v>
      </c>
      <c r="C804" s="137" t="s">
        <v>499</v>
      </c>
      <c r="D804" s="137" t="s">
        <v>134</v>
      </c>
      <c r="E804" s="137" t="s">
        <v>500</v>
      </c>
      <c r="F804" s="137" t="s">
        <v>180</v>
      </c>
      <c r="G804" s="137" t="s">
        <v>1200</v>
      </c>
      <c r="H804" s="138">
        <v>6946</v>
      </c>
      <c r="I804" s="136">
        <v>5</v>
      </c>
      <c r="J804" s="141">
        <f>สกลนคร!F121</f>
        <v>623359.81000000006</v>
      </c>
      <c r="K804" s="140">
        <f>สกลนคร!AJ121</f>
        <v>834563.79000000015</v>
      </c>
      <c r="L804" s="141">
        <f>สกลนคร!AK121</f>
        <v>572689.30000000005</v>
      </c>
      <c r="M804" s="141">
        <f>สกลนคร!AL121</f>
        <v>306879.51999999996</v>
      </c>
      <c r="N804" s="137"/>
      <c r="O804" s="137"/>
      <c r="P804" s="137"/>
      <c r="Q804" s="129">
        <f t="shared" si="93"/>
        <v>265809.78000000009</v>
      </c>
      <c r="R804" s="130">
        <f t="shared" si="94"/>
        <v>82.448790670889721</v>
      </c>
    </row>
    <row r="805" spans="1:18" x14ac:dyDescent="0.35">
      <c r="A805" s="136">
        <v>9</v>
      </c>
      <c r="B805" s="137" t="s">
        <v>61</v>
      </c>
      <c r="C805" s="137" t="s">
        <v>499</v>
      </c>
      <c r="D805" s="137" t="s">
        <v>134</v>
      </c>
      <c r="E805" s="137" t="s">
        <v>500</v>
      </c>
      <c r="F805" s="137" t="s">
        <v>180</v>
      </c>
      <c r="G805" s="137" t="s">
        <v>1201</v>
      </c>
      <c r="H805" s="138">
        <v>4263</v>
      </c>
      <c r="I805" s="136">
        <v>3</v>
      </c>
      <c r="J805" s="141">
        <f>สกลนคร!F122</f>
        <v>436619.45</v>
      </c>
      <c r="K805" s="140">
        <f>สกลนคร!AJ122</f>
        <v>676559.47</v>
      </c>
      <c r="L805" s="141">
        <f>สกลนคร!AK122</f>
        <v>322974.02</v>
      </c>
      <c r="M805" s="141">
        <f>สกลนคร!AL122</f>
        <v>214112.2</v>
      </c>
      <c r="N805" s="137"/>
      <c r="O805" s="137"/>
      <c r="P805" s="137"/>
      <c r="Q805" s="129">
        <f t="shared" si="93"/>
        <v>108861.82</v>
      </c>
      <c r="R805" s="130">
        <f t="shared" si="94"/>
        <v>75.762144030025809</v>
      </c>
    </row>
    <row r="806" spans="1:18" x14ac:dyDescent="0.35">
      <c r="A806" s="136">
        <v>10</v>
      </c>
      <c r="B806" s="137" t="s">
        <v>61</v>
      </c>
      <c r="C806" s="137" t="s">
        <v>499</v>
      </c>
      <c r="D806" s="137" t="s">
        <v>134</v>
      </c>
      <c r="E806" s="137" t="s">
        <v>500</v>
      </c>
      <c r="F806" s="137" t="s">
        <v>180</v>
      </c>
      <c r="G806" s="137" t="s">
        <v>1202</v>
      </c>
      <c r="H806" s="138">
        <v>3035</v>
      </c>
      <c r="I806" s="136">
        <v>3</v>
      </c>
      <c r="J806" s="141">
        <f>สกลนคร!F123</f>
        <v>425972.14</v>
      </c>
      <c r="K806" s="140">
        <f>สกลนคร!AJ123</f>
        <v>641856.66</v>
      </c>
      <c r="L806" s="141">
        <f>สกลนคร!AK123</f>
        <v>356456.09</v>
      </c>
      <c r="M806" s="141">
        <f>สกลนคร!AL123</f>
        <v>191512.36000000002</v>
      </c>
      <c r="N806" s="137"/>
      <c r="O806" s="137"/>
      <c r="P806" s="137"/>
      <c r="Q806" s="129">
        <f t="shared" si="93"/>
        <v>164943.73000000001</v>
      </c>
      <c r="R806" s="130">
        <f t="shared" si="94"/>
        <v>117.44846457990116</v>
      </c>
    </row>
    <row r="807" spans="1:18" x14ac:dyDescent="0.35">
      <c r="A807" s="136">
        <v>11</v>
      </c>
      <c r="B807" s="137" t="s">
        <v>61</v>
      </c>
      <c r="C807" s="137" t="s">
        <v>499</v>
      </c>
      <c r="D807" s="137" t="s">
        <v>134</v>
      </c>
      <c r="E807" s="137" t="s">
        <v>500</v>
      </c>
      <c r="F807" s="137" t="s">
        <v>180</v>
      </c>
      <c r="G807" s="137" t="s">
        <v>1203</v>
      </c>
      <c r="H807" s="138">
        <v>3444</v>
      </c>
      <c r="I807" s="136">
        <v>3</v>
      </c>
      <c r="J807" s="141">
        <f>สกลนคร!F124</f>
        <v>526712.32999999996</v>
      </c>
      <c r="K807" s="140">
        <f>สกลนคร!AJ124</f>
        <v>740863.96</v>
      </c>
      <c r="L807" s="141">
        <f>สกลนคร!AK124</f>
        <v>374772.6</v>
      </c>
      <c r="M807" s="141">
        <f>สกลนคร!AL124</f>
        <v>192571.97</v>
      </c>
      <c r="N807" s="137"/>
      <c r="O807" s="137"/>
      <c r="P807" s="137"/>
      <c r="Q807" s="129">
        <f t="shared" si="93"/>
        <v>182200.62999999998</v>
      </c>
      <c r="R807" s="130">
        <f t="shared" si="94"/>
        <v>108.81898954703833</v>
      </c>
    </row>
    <row r="808" spans="1:18" s="148" customFormat="1" x14ac:dyDescent="0.35">
      <c r="A808" s="142">
        <v>10</v>
      </c>
      <c r="B808" s="143" t="s">
        <v>61</v>
      </c>
      <c r="C808" s="143"/>
      <c r="D808" s="143"/>
      <c r="E808" s="143" t="s">
        <v>77</v>
      </c>
      <c r="F808" s="143"/>
      <c r="G808" s="143" t="s">
        <v>502</v>
      </c>
      <c r="H808" s="149">
        <f>SUM(H797:H807)</f>
        <v>45500</v>
      </c>
      <c r="I808" s="142"/>
      <c r="J808" s="145">
        <f>SUM(J797:J807)</f>
        <v>5544261.7000000002</v>
      </c>
      <c r="K808" s="145">
        <f t="shared" ref="K808:M808" si="97">SUM(K797:K807)</f>
        <v>7742591.7299999995</v>
      </c>
      <c r="L808" s="145">
        <f t="shared" si="97"/>
        <v>4347109.87</v>
      </c>
      <c r="M808" s="145">
        <f t="shared" si="97"/>
        <v>2605051.46</v>
      </c>
      <c r="N808" s="143">
        <v>10</v>
      </c>
      <c r="O808" s="143">
        <v>10</v>
      </c>
      <c r="P808" s="143">
        <f>N808-O808</f>
        <v>0</v>
      </c>
      <c r="Q808" s="146">
        <f t="shared" si="93"/>
        <v>1742058.4100000001</v>
      </c>
      <c r="R808" s="147">
        <f>L808/H808</f>
        <v>95.540876263736266</v>
      </c>
    </row>
    <row r="809" spans="1:18" x14ac:dyDescent="0.35">
      <c r="A809" s="136">
        <v>1</v>
      </c>
      <c r="B809" s="137" t="s">
        <v>61</v>
      </c>
      <c r="C809" s="137" t="s">
        <v>503</v>
      </c>
      <c r="D809" s="137" t="s">
        <v>138</v>
      </c>
      <c r="E809" s="137" t="s">
        <v>504</v>
      </c>
      <c r="F809" s="137" t="s">
        <v>210</v>
      </c>
      <c r="G809" s="137" t="s">
        <v>505</v>
      </c>
      <c r="H809" s="138"/>
      <c r="I809" s="136"/>
      <c r="J809" s="139"/>
      <c r="K809" s="140"/>
      <c r="L809" s="141"/>
      <c r="M809" s="141"/>
      <c r="N809" s="137"/>
      <c r="O809" s="137"/>
      <c r="P809" s="137"/>
    </row>
    <row r="810" spans="1:18" x14ac:dyDescent="0.35">
      <c r="A810" s="136">
        <v>2</v>
      </c>
      <c r="B810" s="137" t="s">
        <v>61</v>
      </c>
      <c r="C810" s="137" t="s">
        <v>503</v>
      </c>
      <c r="D810" s="137" t="s">
        <v>138</v>
      </c>
      <c r="E810" s="137" t="s">
        <v>504</v>
      </c>
      <c r="F810" s="137" t="s">
        <v>180</v>
      </c>
      <c r="G810" s="137" t="s">
        <v>1204</v>
      </c>
      <c r="H810" s="138">
        <v>2224</v>
      </c>
      <c r="I810" s="136">
        <v>2</v>
      </c>
      <c r="J810" s="141">
        <f>สกลนคร!F125</f>
        <v>228188.18</v>
      </c>
      <c r="K810" s="140">
        <f>สกลนคร!AJ125</f>
        <v>234744.02000000002</v>
      </c>
      <c r="L810" s="141">
        <f>สกลนคร!AK125</f>
        <v>137838.10999999999</v>
      </c>
      <c r="M810" s="141">
        <f>สกลนคร!AL125</f>
        <v>172194.94</v>
      </c>
      <c r="N810" s="137"/>
      <c r="O810" s="137"/>
      <c r="P810" s="137"/>
      <c r="Q810" s="129">
        <f t="shared" si="93"/>
        <v>-34356.830000000016</v>
      </c>
      <c r="R810" s="130">
        <f t="shared" si="94"/>
        <v>61.97756744604316</v>
      </c>
    </row>
    <row r="811" spans="1:18" x14ac:dyDescent="0.35">
      <c r="A811" s="136">
        <v>3</v>
      </c>
      <c r="B811" s="137" t="s">
        <v>61</v>
      </c>
      <c r="C811" s="137" t="s">
        <v>503</v>
      </c>
      <c r="D811" s="137" t="s">
        <v>138</v>
      </c>
      <c r="E811" s="137" t="s">
        <v>504</v>
      </c>
      <c r="F811" s="137" t="s">
        <v>180</v>
      </c>
      <c r="G811" s="137" t="s">
        <v>1205</v>
      </c>
      <c r="H811" s="138">
        <v>6948</v>
      </c>
      <c r="I811" s="136">
        <v>5</v>
      </c>
      <c r="J811" s="141">
        <f>สกลนคร!F126</f>
        <v>32790.9</v>
      </c>
      <c r="K811" s="140">
        <f>สกลนคร!AJ126</f>
        <v>151649.61000000002</v>
      </c>
      <c r="L811" s="141">
        <f>สกลนคร!AK126</f>
        <v>251405.02</v>
      </c>
      <c r="M811" s="141">
        <f>สกลนคร!AL126</f>
        <v>241816.89</v>
      </c>
      <c r="N811" s="137"/>
      <c r="O811" s="137"/>
      <c r="P811" s="137"/>
      <c r="Q811" s="129">
        <f t="shared" si="93"/>
        <v>9588.1299999999756</v>
      </c>
      <c r="R811" s="130">
        <f t="shared" si="94"/>
        <v>36.183796776050663</v>
      </c>
    </row>
    <row r="812" spans="1:18" x14ac:dyDescent="0.35">
      <c r="A812" s="136">
        <v>4</v>
      </c>
      <c r="B812" s="137" t="s">
        <v>61</v>
      </c>
      <c r="C812" s="137" t="s">
        <v>503</v>
      </c>
      <c r="D812" s="137" t="s">
        <v>138</v>
      </c>
      <c r="E812" s="137" t="s">
        <v>504</v>
      </c>
      <c r="F812" s="137" t="s">
        <v>180</v>
      </c>
      <c r="G812" s="137" t="s">
        <v>1206</v>
      </c>
      <c r="H812" s="138">
        <v>2265</v>
      </c>
      <c r="I812" s="136">
        <v>2</v>
      </c>
      <c r="J812" s="141">
        <f>สกลนคร!F127</f>
        <v>84392.43</v>
      </c>
      <c r="K812" s="140">
        <f>สกลนคร!AJ127</f>
        <v>28151.169999999984</v>
      </c>
      <c r="L812" s="141">
        <f>สกลนคร!AK127</f>
        <v>192682.97999999998</v>
      </c>
      <c r="M812" s="141">
        <f>สกลนคร!AL127</f>
        <v>170994.27000000002</v>
      </c>
      <c r="N812" s="137"/>
      <c r="O812" s="137"/>
      <c r="P812" s="137"/>
      <c r="Q812" s="129">
        <f t="shared" si="93"/>
        <v>21688.709999999963</v>
      </c>
      <c r="R812" s="130">
        <f t="shared" si="94"/>
        <v>85.069748344370851</v>
      </c>
    </row>
    <row r="813" spans="1:18" x14ac:dyDescent="0.35">
      <c r="A813" s="136">
        <v>5</v>
      </c>
      <c r="B813" s="137" t="s">
        <v>61</v>
      </c>
      <c r="C813" s="137" t="s">
        <v>503</v>
      </c>
      <c r="D813" s="137" t="s">
        <v>138</v>
      </c>
      <c r="E813" s="137" t="s">
        <v>504</v>
      </c>
      <c r="F813" s="137" t="s">
        <v>180</v>
      </c>
      <c r="G813" s="137" t="s">
        <v>1207</v>
      </c>
      <c r="H813" s="138">
        <v>4502</v>
      </c>
      <c r="I813" s="136">
        <v>4</v>
      </c>
      <c r="J813" s="141">
        <f>สกลนคร!F128</f>
        <v>250219.24</v>
      </c>
      <c r="K813" s="140">
        <f>สกลนคร!AJ128</f>
        <v>256244.18</v>
      </c>
      <c r="L813" s="141">
        <f>สกลนคร!AK128</f>
        <v>282578.49</v>
      </c>
      <c r="M813" s="141">
        <f>สกลนคร!AL128</f>
        <v>256902.8</v>
      </c>
      <c r="N813" s="137"/>
      <c r="O813" s="137"/>
      <c r="P813" s="137"/>
      <c r="Q813" s="129">
        <f t="shared" si="93"/>
        <v>25675.690000000002</v>
      </c>
      <c r="R813" s="130">
        <f t="shared" si="94"/>
        <v>62.767323411816967</v>
      </c>
    </row>
    <row r="814" spans="1:18" x14ac:dyDescent="0.35">
      <c r="A814" s="136">
        <v>6</v>
      </c>
      <c r="B814" s="137" t="s">
        <v>61</v>
      </c>
      <c r="C814" s="137" t="s">
        <v>503</v>
      </c>
      <c r="D814" s="137" t="s">
        <v>138</v>
      </c>
      <c r="E814" s="137" t="s">
        <v>504</v>
      </c>
      <c r="F814" s="137" t="s">
        <v>180</v>
      </c>
      <c r="G814" s="137" t="s">
        <v>1208</v>
      </c>
      <c r="H814" s="138">
        <v>6455</v>
      </c>
      <c r="I814" s="136">
        <v>5</v>
      </c>
      <c r="J814" s="141">
        <f>สกลนคร!F129</f>
        <v>527362.29</v>
      </c>
      <c r="K814" s="140">
        <f>สกลนคร!AJ129</f>
        <v>666138.84000000008</v>
      </c>
      <c r="L814" s="141">
        <f>สกลนคร!AK129</f>
        <v>227623.36</v>
      </c>
      <c r="M814" s="141">
        <f>สกลนคร!AL129</f>
        <v>258754.89</v>
      </c>
      <c r="N814" s="137"/>
      <c r="O814" s="137"/>
      <c r="P814" s="137"/>
      <c r="Q814" s="129">
        <f t="shared" si="93"/>
        <v>-31131.530000000028</v>
      </c>
      <c r="R814" s="130">
        <f t="shared" si="94"/>
        <v>35.263107668474049</v>
      </c>
    </row>
    <row r="815" spans="1:18" x14ac:dyDescent="0.35">
      <c r="A815" s="136">
        <v>7</v>
      </c>
      <c r="B815" s="137" t="s">
        <v>61</v>
      </c>
      <c r="C815" s="137" t="s">
        <v>503</v>
      </c>
      <c r="D815" s="137" t="s">
        <v>138</v>
      </c>
      <c r="E815" s="137" t="s">
        <v>504</v>
      </c>
      <c r="F815" s="137" t="s">
        <v>180</v>
      </c>
      <c r="G815" s="137" t="s">
        <v>1209</v>
      </c>
      <c r="H815" s="138">
        <v>1661</v>
      </c>
      <c r="I815" s="136">
        <v>2</v>
      </c>
      <c r="J815" s="141">
        <f>สกลนคร!F130</f>
        <v>66264.58</v>
      </c>
      <c r="K815" s="140">
        <f>สกลนคร!AJ130</f>
        <v>115403.57</v>
      </c>
      <c r="L815" s="141">
        <f>สกลนคร!AK130</f>
        <v>88934.739999999991</v>
      </c>
      <c r="M815" s="141">
        <f>สกลนคร!AL130</f>
        <v>126167.46</v>
      </c>
      <c r="N815" s="137"/>
      <c r="O815" s="137"/>
      <c r="P815" s="137"/>
      <c r="Q815" s="129">
        <f t="shared" si="93"/>
        <v>-37232.720000000016</v>
      </c>
      <c r="R815" s="130">
        <f t="shared" si="94"/>
        <v>53.542889825406377</v>
      </c>
    </row>
    <row r="816" spans="1:18" x14ac:dyDescent="0.35">
      <c r="A816" s="136">
        <v>8</v>
      </c>
      <c r="B816" s="137" t="s">
        <v>61</v>
      </c>
      <c r="C816" s="137" t="s">
        <v>503</v>
      </c>
      <c r="D816" s="137" t="s">
        <v>138</v>
      </c>
      <c r="E816" s="137" t="s">
        <v>504</v>
      </c>
      <c r="F816" s="137" t="s">
        <v>180</v>
      </c>
      <c r="G816" s="137" t="s">
        <v>1210</v>
      </c>
      <c r="H816" s="138">
        <v>1935</v>
      </c>
      <c r="I816" s="136">
        <v>2</v>
      </c>
      <c r="J816" s="141">
        <f>สกลนคร!F131</f>
        <v>143099.29</v>
      </c>
      <c r="K816" s="140">
        <f>สกลนคร!AJ131</f>
        <v>206848.02000000002</v>
      </c>
      <c r="L816" s="141">
        <f>สกลนคร!AK131</f>
        <v>144364.16999999998</v>
      </c>
      <c r="M816" s="141">
        <f>สกลนคร!AL131</f>
        <v>164084.67000000001</v>
      </c>
      <c r="N816" s="137"/>
      <c r="O816" s="137"/>
      <c r="P816" s="137"/>
      <c r="Q816" s="129">
        <f t="shared" si="93"/>
        <v>-19720.500000000029</v>
      </c>
      <c r="R816" s="130">
        <f t="shared" si="94"/>
        <v>74.606806201550384</v>
      </c>
    </row>
    <row r="817" spans="1:18" x14ac:dyDescent="0.35">
      <c r="A817" s="136">
        <v>9</v>
      </c>
      <c r="B817" s="137" t="s">
        <v>61</v>
      </c>
      <c r="C817" s="137" t="s">
        <v>503</v>
      </c>
      <c r="D817" s="137" t="s">
        <v>138</v>
      </c>
      <c r="E817" s="137" t="s">
        <v>504</v>
      </c>
      <c r="F817" s="137" t="s">
        <v>180</v>
      </c>
      <c r="G817" s="137" t="s">
        <v>1211</v>
      </c>
      <c r="H817" s="138">
        <v>4296</v>
      </c>
      <c r="I817" s="136">
        <v>3</v>
      </c>
      <c r="J817" s="141">
        <f>สกลนคร!F132</f>
        <v>177472.02</v>
      </c>
      <c r="K817" s="140">
        <f>สกลนคร!AJ132</f>
        <v>154792.69999999995</v>
      </c>
      <c r="L817" s="141">
        <f>สกลนคร!AK132</f>
        <v>244313.27000000002</v>
      </c>
      <c r="M817" s="141">
        <f>สกลนคร!AL132</f>
        <v>231268.76</v>
      </c>
      <c r="N817" s="137"/>
      <c r="O817" s="137"/>
      <c r="P817" s="137"/>
      <c r="Q817" s="129">
        <f t="shared" si="93"/>
        <v>13044.510000000009</v>
      </c>
      <c r="R817" s="130">
        <f t="shared" si="94"/>
        <v>56.869941806331475</v>
      </c>
    </row>
    <row r="818" spans="1:18" x14ac:dyDescent="0.35">
      <c r="A818" s="136">
        <v>10</v>
      </c>
      <c r="B818" s="137" t="s">
        <v>61</v>
      </c>
      <c r="C818" s="137" t="s">
        <v>503</v>
      </c>
      <c r="D818" s="137" t="s">
        <v>138</v>
      </c>
      <c r="E818" s="137" t="s">
        <v>504</v>
      </c>
      <c r="F818" s="137" t="s">
        <v>180</v>
      </c>
      <c r="G818" s="137" t="s">
        <v>1212</v>
      </c>
      <c r="H818" s="138">
        <v>4985</v>
      </c>
      <c r="I818" s="136">
        <v>4</v>
      </c>
      <c r="J818" s="141">
        <f>สกลนคร!F133</f>
        <v>470539.98</v>
      </c>
      <c r="K818" s="140">
        <f>สกลนคร!AJ133</f>
        <v>625491.98</v>
      </c>
      <c r="L818" s="141">
        <f>สกลนคร!AK133</f>
        <v>196477.16999999998</v>
      </c>
      <c r="M818" s="141">
        <f>สกลนคร!AL133</f>
        <v>219705.82</v>
      </c>
      <c r="N818" s="137"/>
      <c r="O818" s="137"/>
      <c r="P818" s="137"/>
      <c r="Q818" s="129">
        <f t="shared" si="93"/>
        <v>-23228.650000000023</v>
      </c>
      <c r="R818" s="130">
        <f t="shared" si="94"/>
        <v>39.413675025075221</v>
      </c>
    </row>
    <row r="819" spans="1:18" x14ac:dyDescent="0.35">
      <c r="A819" s="136">
        <v>11</v>
      </c>
      <c r="B819" s="137" t="s">
        <v>61</v>
      </c>
      <c r="C819" s="137" t="s">
        <v>503</v>
      </c>
      <c r="D819" s="137" t="s">
        <v>138</v>
      </c>
      <c r="E819" s="137" t="s">
        <v>504</v>
      </c>
      <c r="F819" s="137" t="s">
        <v>180</v>
      </c>
      <c r="G819" s="137" t="s">
        <v>1213</v>
      </c>
      <c r="H819" s="138">
        <v>6488</v>
      </c>
      <c r="I819" s="136">
        <v>5</v>
      </c>
      <c r="J819" s="141">
        <f>สกลนคร!F134</f>
        <v>76903.839999999997</v>
      </c>
      <c r="K819" s="140">
        <f>สกลนคร!AJ134</f>
        <v>36244.389999999985</v>
      </c>
      <c r="L819" s="141">
        <f>สกลนคร!AK134</f>
        <v>194219.53999999998</v>
      </c>
      <c r="M819" s="141">
        <f>สกลนคร!AL134</f>
        <v>199304.31</v>
      </c>
      <c r="N819" s="137"/>
      <c r="O819" s="137"/>
      <c r="P819" s="137"/>
      <c r="Q819" s="129">
        <f t="shared" si="93"/>
        <v>-5084.7700000000186</v>
      </c>
      <c r="R819" s="130">
        <f t="shared" si="94"/>
        <v>29.935194204685569</v>
      </c>
    </row>
    <row r="820" spans="1:18" x14ac:dyDescent="0.35">
      <c r="A820" s="136">
        <v>12</v>
      </c>
      <c r="B820" s="137" t="s">
        <v>61</v>
      </c>
      <c r="C820" s="137" t="s">
        <v>503</v>
      </c>
      <c r="D820" s="137" t="s">
        <v>138</v>
      </c>
      <c r="E820" s="137" t="s">
        <v>504</v>
      </c>
      <c r="F820" s="137" t="s">
        <v>180</v>
      </c>
      <c r="G820" s="137" t="s">
        <v>1214</v>
      </c>
      <c r="H820" s="138">
        <v>789</v>
      </c>
      <c r="I820" s="136">
        <v>1</v>
      </c>
      <c r="J820" s="141">
        <f>สกลนคร!F135</f>
        <v>59051.51</v>
      </c>
      <c r="K820" s="140">
        <f>สกลนคร!AJ135</f>
        <v>92672.89</v>
      </c>
      <c r="L820" s="141">
        <f>สกลนคร!AK135</f>
        <v>87043.24</v>
      </c>
      <c r="M820" s="141">
        <f>สกลนคร!AL135</f>
        <v>117385.40000000001</v>
      </c>
      <c r="N820" s="137"/>
      <c r="O820" s="137"/>
      <c r="P820" s="137"/>
      <c r="Q820" s="129">
        <f t="shared" si="93"/>
        <v>-30342.160000000003</v>
      </c>
      <c r="R820" s="130">
        <f t="shared" si="94"/>
        <v>110.32096324461344</v>
      </c>
    </row>
    <row r="821" spans="1:18" s="148" customFormat="1" x14ac:dyDescent="0.35">
      <c r="A821" s="142">
        <v>11</v>
      </c>
      <c r="B821" s="143" t="s">
        <v>61</v>
      </c>
      <c r="C821" s="143"/>
      <c r="D821" s="143"/>
      <c r="E821" s="143" t="s">
        <v>77</v>
      </c>
      <c r="F821" s="143"/>
      <c r="G821" s="143" t="s">
        <v>506</v>
      </c>
      <c r="H821" s="149">
        <f>SUM(H809:H820)</f>
        <v>42548</v>
      </c>
      <c r="I821" s="142"/>
      <c r="J821" s="145">
        <f>SUM(J809:J820)</f>
        <v>2116284.2600000002</v>
      </c>
      <c r="K821" s="145">
        <f t="shared" ref="K821:M821" si="98">SUM(K809:K820)</f>
        <v>2568381.37</v>
      </c>
      <c r="L821" s="145">
        <f t="shared" si="98"/>
        <v>2047480.0899999999</v>
      </c>
      <c r="M821" s="145">
        <f t="shared" si="98"/>
        <v>2158580.21</v>
      </c>
      <c r="N821" s="143">
        <v>11</v>
      </c>
      <c r="O821" s="143">
        <v>11</v>
      </c>
      <c r="P821" s="143">
        <f>N821-O821</f>
        <v>0</v>
      </c>
      <c r="Q821" s="146">
        <f t="shared" si="93"/>
        <v>-111100.12000000011</v>
      </c>
      <c r="R821" s="147">
        <f>L821/H821</f>
        <v>48.121652956660711</v>
      </c>
    </row>
    <row r="822" spans="1:18" x14ac:dyDescent="0.35">
      <c r="A822" s="136">
        <v>1</v>
      </c>
      <c r="B822" s="137" t="s">
        <v>61</v>
      </c>
      <c r="C822" s="137" t="s">
        <v>507</v>
      </c>
      <c r="D822" s="137" t="s">
        <v>154</v>
      </c>
      <c r="E822" s="137" t="s">
        <v>508</v>
      </c>
      <c r="F822" s="137" t="s">
        <v>210</v>
      </c>
      <c r="G822" s="137" t="s">
        <v>509</v>
      </c>
      <c r="H822" s="138"/>
      <c r="I822" s="136"/>
      <c r="J822" s="139"/>
      <c r="K822" s="140"/>
      <c r="L822" s="141"/>
      <c r="M822" s="141"/>
      <c r="N822" s="137"/>
      <c r="O822" s="137"/>
      <c r="P822" s="137"/>
    </row>
    <row r="823" spans="1:18" x14ac:dyDescent="0.35">
      <c r="A823" s="136">
        <v>2</v>
      </c>
      <c r="B823" s="137" t="s">
        <v>61</v>
      </c>
      <c r="C823" s="137" t="s">
        <v>507</v>
      </c>
      <c r="D823" s="137" t="s">
        <v>154</v>
      </c>
      <c r="E823" s="137" t="s">
        <v>508</v>
      </c>
      <c r="F823" s="137" t="s">
        <v>180</v>
      </c>
      <c r="G823" s="137" t="s">
        <v>1215</v>
      </c>
      <c r="H823" s="138">
        <v>8307</v>
      </c>
      <c r="I823" s="136">
        <v>5</v>
      </c>
      <c r="J823" s="141">
        <f>สกลนคร!F136</f>
        <v>463354.76</v>
      </c>
      <c r="K823" s="140">
        <f>สกลนคร!AJ136</f>
        <v>541211</v>
      </c>
      <c r="L823" s="141">
        <f>สกลนคร!AK136</f>
        <v>256736.28999999998</v>
      </c>
      <c r="M823" s="141">
        <f>สกลนคร!AL136</f>
        <v>246405.31</v>
      </c>
      <c r="N823" s="137"/>
      <c r="O823" s="137"/>
      <c r="P823" s="137"/>
      <c r="Q823" s="129">
        <f t="shared" si="93"/>
        <v>10330.979999999981</v>
      </c>
      <c r="R823" s="130">
        <f t="shared" si="94"/>
        <v>30.906017816299503</v>
      </c>
    </row>
    <row r="824" spans="1:18" x14ac:dyDescent="0.35">
      <c r="A824" s="136">
        <v>3</v>
      </c>
      <c r="B824" s="137" t="s">
        <v>61</v>
      </c>
      <c r="C824" s="137" t="s">
        <v>507</v>
      </c>
      <c r="D824" s="137" t="s">
        <v>154</v>
      </c>
      <c r="E824" s="137" t="s">
        <v>508</v>
      </c>
      <c r="F824" s="137" t="s">
        <v>180</v>
      </c>
      <c r="G824" s="137" t="s">
        <v>1216</v>
      </c>
      <c r="H824" s="138">
        <v>4857</v>
      </c>
      <c r="I824" s="136">
        <v>4</v>
      </c>
      <c r="J824" s="141">
        <f>สกลนคร!F137</f>
        <v>289456.51</v>
      </c>
      <c r="K824" s="140">
        <f>สกลนคร!AJ137</f>
        <v>438436.85</v>
      </c>
      <c r="L824" s="141">
        <f>สกลนคร!AK137</f>
        <v>190996.95</v>
      </c>
      <c r="M824" s="141">
        <f>สกลนคร!AL137</f>
        <v>279663.45999999996</v>
      </c>
      <c r="N824" s="137"/>
      <c r="O824" s="137"/>
      <c r="P824" s="137"/>
      <c r="Q824" s="129">
        <f t="shared" si="93"/>
        <v>-88666.509999999951</v>
      </c>
      <c r="R824" s="130">
        <f t="shared" si="94"/>
        <v>39.324058060531193</v>
      </c>
    </row>
    <row r="825" spans="1:18" x14ac:dyDescent="0.35">
      <c r="A825" s="136">
        <v>4</v>
      </c>
      <c r="B825" s="137" t="s">
        <v>61</v>
      </c>
      <c r="C825" s="137" t="s">
        <v>507</v>
      </c>
      <c r="D825" s="137" t="s">
        <v>154</v>
      </c>
      <c r="E825" s="137" t="s">
        <v>508</v>
      </c>
      <c r="F825" s="137" t="s">
        <v>180</v>
      </c>
      <c r="G825" s="137" t="s">
        <v>1217</v>
      </c>
      <c r="H825" s="138">
        <v>4343</v>
      </c>
      <c r="I825" s="136">
        <v>3</v>
      </c>
      <c r="J825" s="141">
        <f>สกลนคร!F138</f>
        <v>462355.05</v>
      </c>
      <c r="K825" s="140">
        <f>สกลนคร!AJ138</f>
        <v>252673.16999999993</v>
      </c>
      <c r="L825" s="141">
        <f>สกลนคร!AK138</f>
        <v>250474.96</v>
      </c>
      <c r="M825" s="141">
        <f>สกลนคร!AL138</f>
        <v>321710.3</v>
      </c>
      <c r="N825" s="137"/>
      <c r="O825" s="137"/>
      <c r="P825" s="137"/>
      <c r="Q825" s="129">
        <f t="shared" si="93"/>
        <v>-71235.34</v>
      </c>
      <c r="R825" s="130">
        <f t="shared" si="94"/>
        <v>57.673258116509324</v>
      </c>
    </row>
    <row r="826" spans="1:18" x14ac:dyDescent="0.35">
      <c r="A826" s="136">
        <v>5</v>
      </c>
      <c r="B826" s="137" t="s">
        <v>61</v>
      </c>
      <c r="C826" s="137" t="s">
        <v>507</v>
      </c>
      <c r="D826" s="137" t="s">
        <v>154</v>
      </c>
      <c r="E826" s="137" t="s">
        <v>508</v>
      </c>
      <c r="F826" s="137" t="s">
        <v>180</v>
      </c>
      <c r="G826" s="137" t="s">
        <v>1218</v>
      </c>
      <c r="H826" s="138">
        <v>4628</v>
      </c>
      <c r="I826" s="136">
        <v>4</v>
      </c>
      <c r="J826" s="141">
        <f>สกลนคร!F139</f>
        <v>449772.54</v>
      </c>
      <c r="K826" s="140">
        <f>สกลนคร!AJ139</f>
        <v>520541.30000000005</v>
      </c>
      <c r="L826" s="141">
        <f>สกลนคร!AK139</f>
        <v>221523.46000000002</v>
      </c>
      <c r="M826" s="141">
        <f>สกลนคร!AL139</f>
        <v>221939.12</v>
      </c>
      <c r="N826" s="137"/>
      <c r="O826" s="137"/>
      <c r="P826" s="137"/>
      <c r="Q826" s="129">
        <f t="shared" si="93"/>
        <v>-415.65999999997439</v>
      </c>
      <c r="R826" s="130">
        <f t="shared" si="94"/>
        <v>47.865916162489199</v>
      </c>
    </row>
    <row r="827" spans="1:18" x14ac:dyDescent="0.35">
      <c r="A827" s="136">
        <v>6</v>
      </c>
      <c r="B827" s="137" t="s">
        <v>61</v>
      </c>
      <c r="C827" s="137" t="s">
        <v>507</v>
      </c>
      <c r="D827" s="137" t="s">
        <v>154</v>
      </c>
      <c r="E827" s="137" t="s">
        <v>508</v>
      </c>
      <c r="F827" s="137" t="s">
        <v>180</v>
      </c>
      <c r="G827" s="137" t="s">
        <v>1219</v>
      </c>
      <c r="H827" s="138">
        <v>5183</v>
      </c>
      <c r="I827" s="136">
        <v>4</v>
      </c>
      <c r="J827" s="141">
        <f>สกลนคร!F140</f>
        <v>23827.84</v>
      </c>
      <c r="K827" s="140">
        <f>สกลนคร!AJ140</f>
        <v>115685.98999999999</v>
      </c>
      <c r="L827" s="141">
        <f>สกลนคร!AK140</f>
        <v>141012.45000000001</v>
      </c>
      <c r="M827" s="141">
        <f>สกลนคร!AL140</f>
        <v>276782.74000000005</v>
      </c>
      <c r="N827" s="137"/>
      <c r="O827" s="137"/>
      <c r="P827" s="137"/>
      <c r="Q827" s="129">
        <f t="shared" si="93"/>
        <v>-135770.29000000004</v>
      </c>
      <c r="R827" s="130">
        <f t="shared" si="94"/>
        <v>27.206723905074284</v>
      </c>
    </row>
    <row r="828" spans="1:18" x14ac:dyDescent="0.35">
      <c r="A828" s="136">
        <v>7</v>
      </c>
      <c r="B828" s="137" t="s">
        <v>61</v>
      </c>
      <c r="C828" s="137" t="s">
        <v>507</v>
      </c>
      <c r="D828" s="137" t="s">
        <v>154</v>
      </c>
      <c r="E828" s="137" t="s">
        <v>508</v>
      </c>
      <c r="F828" s="137" t="s">
        <v>180</v>
      </c>
      <c r="G828" s="137" t="s">
        <v>1220</v>
      </c>
      <c r="H828" s="138">
        <v>3400</v>
      </c>
      <c r="I828" s="136">
        <v>3</v>
      </c>
      <c r="J828" s="141">
        <f>สกลนคร!F141</f>
        <v>66303.17</v>
      </c>
      <c r="K828" s="140">
        <f>สกลนคร!AJ141</f>
        <v>142767.64000000001</v>
      </c>
      <c r="L828" s="141">
        <f>สกลนคร!AK141</f>
        <v>97788.19</v>
      </c>
      <c r="M828" s="141">
        <f>สกลนคร!AL141</f>
        <v>120999.81</v>
      </c>
      <c r="N828" s="137"/>
      <c r="O828" s="137"/>
      <c r="P828" s="137"/>
      <c r="Q828" s="129">
        <f t="shared" si="93"/>
        <v>-23211.619999999995</v>
      </c>
      <c r="R828" s="130">
        <f t="shared" si="94"/>
        <v>28.761232352941178</v>
      </c>
    </row>
    <row r="829" spans="1:18" x14ac:dyDescent="0.35">
      <c r="A829" s="136">
        <v>8</v>
      </c>
      <c r="B829" s="137" t="s">
        <v>61</v>
      </c>
      <c r="C829" s="137" t="s">
        <v>507</v>
      </c>
      <c r="D829" s="137" t="s">
        <v>154</v>
      </c>
      <c r="E829" s="137" t="s">
        <v>508</v>
      </c>
      <c r="F829" s="137" t="s">
        <v>180</v>
      </c>
      <c r="G829" s="137" t="s">
        <v>1221</v>
      </c>
      <c r="H829" s="138">
        <v>7272</v>
      </c>
      <c r="I829" s="136">
        <v>5</v>
      </c>
      <c r="J829" s="141">
        <f>สกลนคร!F142</f>
        <v>331109.33</v>
      </c>
      <c r="K829" s="140">
        <f>สกลนคร!AJ142</f>
        <v>366733.93</v>
      </c>
      <c r="L829" s="141">
        <f>สกลนคร!AK142</f>
        <v>224662.72</v>
      </c>
      <c r="M829" s="141">
        <f>สกลนคร!AL142</f>
        <v>336287.47000000003</v>
      </c>
      <c r="N829" s="137"/>
      <c r="O829" s="137"/>
      <c r="P829" s="137"/>
      <c r="Q829" s="129">
        <f t="shared" si="93"/>
        <v>-111624.75000000003</v>
      </c>
      <c r="R829" s="130">
        <f t="shared" si="94"/>
        <v>30.894213421342133</v>
      </c>
    </row>
    <row r="830" spans="1:18" x14ac:dyDescent="0.35">
      <c r="A830" s="136">
        <v>9</v>
      </c>
      <c r="B830" s="137" t="s">
        <v>61</v>
      </c>
      <c r="C830" s="137" t="s">
        <v>507</v>
      </c>
      <c r="D830" s="137" t="s">
        <v>154</v>
      </c>
      <c r="E830" s="137" t="s">
        <v>508</v>
      </c>
      <c r="F830" s="137" t="s">
        <v>180</v>
      </c>
      <c r="G830" s="137" t="s">
        <v>1222</v>
      </c>
      <c r="H830" s="138">
        <v>4130</v>
      </c>
      <c r="I830" s="136">
        <v>3</v>
      </c>
      <c r="J830" s="141">
        <f>สกลนคร!F143</f>
        <v>283562.25</v>
      </c>
      <c r="K830" s="140">
        <f>สกลนคร!AJ143</f>
        <v>314478.96000000002</v>
      </c>
      <c r="L830" s="141">
        <f>สกลนคร!AK143</f>
        <v>162363.68</v>
      </c>
      <c r="M830" s="141">
        <f>สกลนคร!AL143</f>
        <v>167538.38</v>
      </c>
      <c r="N830" s="137"/>
      <c r="O830" s="137"/>
      <c r="P830" s="137"/>
      <c r="Q830" s="129">
        <f t="shared" si="93"/>
        <v>-5174.7000000000116</v>
      </c>
      <c r="R830" s="130">
        <f t="shared" si="94"/>
        <v>39.313239709443096</v>
      </c>
    </row>
    <row r="831" spans="1:18" x14ac:dyDescent="0.35">
      <c r="A831" s="136">
        <v>10</v>
      </c>
      <c r="B831" s="137" t="s">
        <v>61</v>
      </c>
      <c r="C831" s="137" t="s">
        <v>507</v>
      </c>
      <c r="D831" s="137" t="s">
        <v>154</v>
      </c>
      <c r="E831" s="137" t="s">
        <v>508</v>
      </c>
      <c r="F831" s="137" t="s">
        <v>180</v>
      </c>
      <c r="G831" s="137" t="s">
        <v>1223</v>
      </c>
      <c r="H831" s="138">
        <v>3177</v>
      </c>
      <c r="I831" s="136">
        <v>3</v>
      </c>
      <c r="J831" s="141">
        <f>สกลนคร!F144</f>
        <v>301507.7</v>
      </c>
      <c r="K831" s="140">
        <f>สกลนคร!AJ144</f>
        <v>313498.84000000003</v>
      </c>
      <c r="L831" s="141">
        <f>สกลนคร!AK144</f>
        <v>127984.43</v>
      </c>
      <c r="M831" s="141">
        <f>สกลนคร!AL144</f>
        <v>524250.04000000004</v>
      </c>
      <c r="N831" s="137"/>
      <c r="O831" s="137"/>
      <c r="P831" s="137"/>
      <c r="Q831" s="129">
        <f t="shared" si="93"/>
        <v>-396265.61000000004</v>
      </c>
      <c r="R831" s="130">
        <f t="shared" si="94"/>
        <v>40.284680516210258</v>
      </c>
    </row>
    <row r="832" spans="1:18" x14ac:dyDescent="0.35">
      <c r="A832" s="136">
        <v>11</v>
      </c>
      <c r="B832" s="137" t="s">
        <v>61</v>
      </c>
      <c r="C832" s="137" t="s">
        <v>507</v>
      </c>
      <c r="D832" s="137" t="s">
        <v>154</v>
      </c>
      <c r="E832" s="137" t="s">
        <v>508</v>
      </c>
      <c r="F832" s="137" t="s">
        <v>180</v>
      </c>
      <c r="G832" s="137" t="s">
        <v>1224</v>
      </c>
      <c r="H832" s="138">
        <v>5043</v>
      </c>
      <c r="I832" s="136">
        <v>4</v>
      </c>
      <c r="J832" s="141">
        <f>สกลนคร!F145</f>
        <v>98466.82</v>
      </c>
      <c r="K832" s="140">
        <f>สกลนคร!AJ145</f>
        <v>154311.78</v>
      </c>
      <c r="L832" s="141">
        <f>สกลนคร!AK145</f>
        <v>232786.71000000002</v>
      </c>
      <c r="M832" s="141">
        <f>สกลนคร!AL145</f>
        <v>276115.87</v>
      </c>
      <c r="N832" s="137"/>
      <c r="O832" s="137"/>
      <c r="P832" s="137"/>
      <c r="Q832" s="129">
        <f t="shared" si="93"/>
        <v>-43329.159999999974</v>
      </c>
      <c r="R832" s="130">
        <f t="shared" si="94"/>
        <v>46.160362879238555</v>
      </c>
    </row>
    <row r="833" spans="1:18" x14ac:dyDescent="0.35">
      <c r="A833" s="136">
        <v>12</v>
      </c>
      <c r="B833" s="137" t="s">
        <v>61</v>
      </c>
      <c r="C833" s="137" t="s">
        <v>507</v>
      </c>
      <c r="D833" s="137" t="s">
        <v>154</v>
      </c>
      <c r="E833" s="137" t="s">
        <v>508</v>
      </c>
      <c r="F833" s="137" t="s">
        <v>180</v>
      </c>
      <c r="G833" s="137" t="s">
        <v>1225</v>
      </c>
      <c r="H833" s="138">
        <v>4781</v>
      </c>
      <c r="I833" s="136">
        <v>4</v>
      </c>
      <c r="J833" s="141">
        <f>สกลนคร!F146</f>
        <v>236820.81</v>
      </c>
      <c r="K833" s="140">
        <f>สกลนคร!AJ146</f>
        <v>297416.65000000002</v>
      </c>
      <c r="L833" s="141">
        <f>สกลนคร!AK146</f>
        <v>256384.76</v>
      </c>
      <c r="M833" s="141">
        <f>สกลนคร!AL146</f>
        <v>248398.16</v>
      </c>
      <c r="N833" s="137"/>
      <c r="O833" s="137"/>
      <c r="P833" s="137"/>
      <c r="Q833" s="129">
        <f t="shared" si="93"/>
        <v>7986.6000000000058</v>
      </c>
      <c r="R833" s="130">
        <f t="shared" si="94"/>
        <v>53.625760301192223</v>
      </c>
    </row>
    <row r="834" spans="1:18" x14ac:dyDescent="0.35">
      <c r="A834" s="136">
        <v>13</v>
      </c>
      <c r="B834" s="137" t="s">
        <v>61</v>
      </c>
      <c r="C834" s="137" t="s">
        <v>507</v>
      </c>
      <c r="D834" s="137" t="s">
        <v>154</v>
      </c>
      <c r="E834" s="137" t="s">
        <v>508</v>
      </c>
      <c r="F834" s="137" t="s">
        <v>180</v>
      </c>
      <c r="G834" s="137" t="s">
        <v>1226</v>
      </c>
      <c r="H834" s="138">
        <v>7022</v>
      </c>
      <c r="I834" s="136">
        <v>5</v>
      </c>
      <c r="J834" s="141">
        <f>สกลนคร!F147</f>
        <v>370060.61</v>
      </c>
      <c r="K834" s="140">
        <f>สกลนคร!AJ147</f>
        <v>453978.81999999995</v>
      </c>
      <c r="L834" s="141">
        <f>สกลนคร!AK147</f>
        <v>373507.31</v>
      </c>
      <c r="M834" s="141">
        <f>สกลนคร!AL147</f>
        <v>297980.24</v>
      </c>
      <c r="N834" s="137"/>
      <c r="O834" s="137"/>
      <c r="P834" s="137"/>
      <c r="Q834" s="129">
        <f t="shared" si="93"/>
        <v>75527.070000000007</v>
      </c>
      <c r="R834" s="130">
        <f t="shared" si="94"/>
        <v>53.191015380233551</v>
      </c>
    </row>
    <row r="835" spans="1:18" x14ac:dyDescent="0.35">
      <c r="A835" s="136">
        <v>14</v>
      </c>
      <c r="B835" s="137" t="s">
        <v>61</v>
      </c>
      <c r="C835" s="137" t="s">
        <v>507</v>
      </c>
      <c r="D835" s="137" t="s">
        <v>154</v>
      </c>
      <c r="E835" s="137" t="s">
        <v>508</v>
      </c>
      <c r="F835" s="137" t="s">
        <v>180</v>
      </c>
      <c r="G835" s="137" t="s">
        <v>1227</v>
      </c>
      <c r="H835" s="138">
        <v>5099</v>
      </c>
      <c r="I835" s="136">
        <v>4</v>
      </c>
      <c r="J835" s="141">
        <f>สกลนคร!F148</f>
        <v>347852.95</v>
      </c>
      <c r="K835" s="140">
        <f>สกลนคร!AJ148</f>
        <v>395935.41000000003</v>
      </c>
      <c r="L835" s="141">
        <f>สกลนคร!AK148</f>
        <v>214606.78</v>
      </c>
      <c r="M835" s="141">
        <f>สกลนคร!AL148</f>
        <v>242270.37</v>
      </c>
      <c r="N835" s="137"/>
      <c r="O835" s="137"/>
      <c r="P835" s="137"/>
      <c r="Q835" s="129">
        <f t="shared" si="93"/>
        <v>-27663.589999999997</v>
      </c>
      <c r="R835" s="130">
        <f t="shared" si="94"/>
        <v>42.088013335948226</v>
      </c>
    </row>
    <row r="836" spans="1:18" x14ac:dyDescent="0.35">
      <c r="A836" s="136">
        <v>15</v>
      </c>
      <c r="B836" s="137" t="s">
        <v>61</v>
      </c>
      <c r="C836" s="137" t="s">
        <v>507</v>
      </c>
      <c r="D836" s="137" t="s">
        <v>154</v>
      </c>
      <c r="E836" s="137" t="s">
        <v>508</v>
      </c>
      <c r="F836" s="137" t="s">
        <v>180</v>
      </c>
      <c r="G836" s="137" t="s">
        <v>1228</v>
      </c>
      <c r="H836" s="138">
        <v>2341</v>
      </c>
      <c r="I836" s="136">
        <v>2</v>
      </c>
      <c r="J836" s="141">
        <f>สกลนคร!F149</f>
        <v>100457.18</v>
      </c>
      <c r="K836" s="140">
        <f>สกลนคร!AJ149</f>
        <v>105328.73999999999</v>
      </c>
      <c r="L836" s="141">
        <f>สกลนคร!AK149</f>
        <v>103488.76999999999</v>
      </c>
      <c r="M836" s="141">
        <f>สกลนคร!AL149</f>
        <v>142324.88999999998</v>
      </c>
      <c r="N836" s="137"/>
      <c r="O836" s="137"/>
      <c r="P836" s="137"/>
      <c r="Q836" s="129">
        <f t="shared" si="93"/>
        <v>-38836.119999999995</v>
      </c>
      <c r="R836" s="130">
        <f t="shared" si="94"/>
        <v>44.207078171721484</v>
      </c>
    </row>
    <row r="837" spans="1:18" x14ac:dyDescent="0.35">
      <c r="A837" s="136">
        <v>16</v>
      </c>
      <c r="B837" s="137" t="s">
        <v>61</v>
      </c>
      <c r="C837" s="137" t="s">
        <v>507</v>
      </c>
      <c r="D837" s="137" t="s">
        <v>154</v>
      </c>
      <c r="E837" s="137" t="s">
        <v>508</v>
      </c>
      <c r="F837" s="137" t="s">
        <v>180</v>
      </c>
      <c r="G837" s="137" t="s">
        <v>1229</v>
      </c>
      <c r="H837" s="138">
        <v>1923</v>
      </c>
      <c r="I837" s="136">
        <v>2</v>
      </c>
      <c r="J837" s="141">
        <f>สกลนคร!F150</f>
        <v>205638.15</v>
      </c>
      <c r="K837" s="140">
        <f>สกลนคร!AJ150</f>
        <v>207687.93</v>
      </c>
      <c r="L837" s="141">
        <f>สกลนคร!AK150</f>
        <v>123384.29000000001</v>
      </c>
      <c r="M837" s="141">
        <f>สกลนคร!AL150</f>
        <v>205861.46</v>
      </c>
      <c r="N837" s="137"/>
      <c r="O837" s="137"/>
      <c r="P837" s="137"/>
      <c r="Q837" s="129">
        <f t="shared" si="93"/>
        <v>-82477.169999999984</v>
      </c>
      <c r="R837" s="130">
        <f t="shared" si="94"/>
        <v>64.162397295891836</v>
      </c>
    </row>
    <row r="838" spans="1:18" x14ac:dyDescent="0.35">
      <c r="A838" s="136">
        <v>17</v>
      </c>
      <c r="B838" s="137" t="s">
        <v>61</v>
      </c>
      <c r="C838" s="137" t="s">
        <v>507</v>
      </c>
      <c r="D838" s="137" t="s">
        <v>154</v>
      </c>
      <c r="E838" s="137" t="s">
        <v>508</v>
      </c>
      <c r="F838" s="137" t="s">
        <v>180</v>
      </c>
      <c r="G838" s="137" t="s">
        <v>1230</v>
      </c>
      <c r="H838" s="138">
        <v>1617</v>
      </c>
      <c r="I838" s="136">
        <v>2</v>
      </c>
      <c r="J838" s="141">
        <f>สกลนคร!F151</f>
        <v>92783.59</v>
      </c>
      <c r="K838" s="140">
        <f>สกลนคร!AJ151</f>
        <v>149310.28</v>
      </c>
      <c r="L838" s="141">
        <f>สกลนคร!AK151</f>
        <v>138359.87</v>
      </c>
      <c r="M838" s="141">
        <f>สกลนคร!AL151</f>
        <v>153790.37</v>
      </c>
      <c r="N838" s="137"/>
      <c r="O838" s="137"/>
      <c r="P838" s="137"/>
      <c r="Q838" s="129">
        <f t="shared" si="93"/>
        <v>-15430.5</v>
      </c>
      <c r="R838" s="130">
        <f t="shared" si="94"/>
        <v>85.565782312925165</v>
      </c>
    </row>
    <row r="839" spans="1:18" x14ac:dyDescent="0.35">
      <c r="A839" s="136">
        <v>18</v>
      </c>
      <c r="B839" s="137" t="s">
        <v>61</v>
      </c>
      <c r="C839" s="137" t="s">
        <v>507</v>
      </c>
      <c r="D839" s="137" t="s">
        <v>154</v>
      </c>
      <c r="E839" s="137" t="s">
        <v>508</v>
      </c>
      <c r="F839" s="137" t="s">
        <v>180</v>
      </c>
      <c r="G839" s="137" t="s">
        <v>1231</v>
      </c>
      <c r="H839" s="138">
        <v>1689</v>
      </c>
      <c r="I839" s="136">
        <v>2</v>
      </c>
      <c r="J839" s="141">
        <f>สกลนคร!F152</f>
        <v>97367.75</v>
      </c>
      <c r="K839" s="140">
        <f>สกลนคร!AJ152</f>
        <v>124214.85999999999</v>
      </c>
      <c r="L839" s="141">
        <f>สกลนคร!AK152</f>
        <v>157147.85999999999</v>
      </c>
      <c r="M839" s="141">
        <f>สกลนคร!AL152</f>
        <v>176587</v>
      </c>
      <c r="N839" s="137"/>
      <c r="O839" s="137"/>
      <c r="P839" s="137"/>
      <c r="Q839" s="129">
        <f t="shared" ref="Q839:Q902" si="99">L839-M839</f>
        <v>-19439.140000000014</v>
      </c>
      <c r="R839" s="130">
        <f t="shared" ref="R839:R902" si="100">L839/H839</f>
        <v>93.041953818827707</v>
      </c>
    </row>
    <row r="840" spans="1:18" x14ac:dyDescent="0.35">
      <c r="A840" s="136">
        <v>19</v>
      </c>
      <c r="B840" s="137" t="s">
        <v>61</v>
      </c>
      <c r="C840" s="137" t="s">
        <v>507</v>
      </c>
      <c r="D840" s="137" t="s">
        <v>154</v>
      </c>
      <c r="E840" s="137" t="s">
        <v>508</v>
      </c>
      <c r="F840" s="137" t="s">
        <v>180</v>
      </c>
      <c r="G840" s="137" t="s">
        <v>1232</v>
      </c>
      <c r="H840" s="138">
        <v>4089</v>
      </c>
      <c r="I840" s="136">
        <v>3</v>
      </c>
      <c r="J840" s="141">
        <f>สกลนคร!F153</f>
        <v>80263.61</v>
      </c>
      <c r="K840" s="140">
        <f>สกลนคร!AJ153</f>
        <v>151637.03999999998</v>
      </c>
      <c r="L840" s="141">
        <f>สกลนคร!AK153</f>
        <v>216464.29</v>
      </c>
      <c r="M840" s="141">
        <f>สกลนคร!AL153</f>
        <v>218623.84</v>
      </c>
      <c r="N840" s="137"/>
      <c r="O840" s="137"/>
      <c r="P840" s="137"/>
      <c r="Q840" s="129">
        <f t="shared" si="99"/>
        <v>-2159.5499999999884</v>
      </c>
      <c r="R840" s="130">
        <f t="shared" si="100"/>
        <v>52.938197603325996</v>
      </c>
    </row>
    <row r="841" spans="1:18" x14ac:dyDescent="0.35">
      <c r="A841" s="136">
        <v>20</v>
      </c>
      <c r="B841" s="137" t="s">
        <v>61</v>
      </c>
      <c r="C841" s="137" t="s">
        <v>507</v>
      </c>
      <c r="D841" s="137" t="s">
        <v>154</v>
      </c>
      <c r="E841" s="137" t="s">
        <v>508</v>
      </c>
      <c r="F841" s="137" t="s">
        <v>180</v>
      </c>
      <c r="G841" s="137" t="s">
        <v>1233</v>
      </c>
      <c r="H841" s="138">
        <v>5940</v>
      </c>
      <c r="I841" s="136">
        <v>4</v>
      </c>
      <c r="J841" s="141">
        <f>สกลนคร!F154</f>
        <v>535358.4</v>
      </c>
      <c r="K841" s="140">
        <f>สกลนคร!AJ154</f>
        <v>606051.44000000006</v>
      </c>
      <c r="L841" s="141">
        <f>สกลนคร!AK154</f>
        <v>244245.4</v>
      </c>
      <c r="M841" s="141">
        <f>สกลนคร!AL154</f>
        <v>281440.29000000004</v>
      </c>
      <c r="N841" s="137"/>
      <c r="O841" s="137"/>
      <c r="P841" s="137"/>
      <c r="Q841" s="129">
        <f t="shared" si="99"/>
        <v>-37194.890000000043</v>
      </c>
      <c r="R841" s="130">
        <f t="shared" si="100"/>
        <v>41.118754208754211</v>
      </c>
    </row>
    <row r="842" spans="1:18" x14ac:dyDescent="0.35">
      <c r="A842" s="136">
        <v>21</v>
      </c>
      <c r="B842" s="137" t="s">
        <v>61</v>
      </c>
      <c r="C842" s="137" t="s">
        <v>507</v>
      </c>
      <c r="D842" s="137" t="s">
        <v>154</v>
      </c>
      <c r="E842" s="137" t="s">
        <v>508</v>
      </c>
      <c r="F842" s="137" t="s">
        <v>180</v>
      </c>
      <c r="G842" s="137" t="s">
        <v>1234</v>
      </c>
      <c r="H842" s="138">
        <v>3290</v>
      </c>
      <c r="I842" s="136">
        <v>3</v>
      </c>
      <c r="J842" s="141">
        <f>สกลนคร!F155</f>
        <v>550648.77</v>
      </c>
      <c r="K842" s="140">
        <f>สกลนคร!AJ155</f>
        <v>451012.54000000004</v>
      </c>
      <c r="L842" s="141">
        <f>สกลนคร!AK155</f>
        <v>150578.22</v>
      </c>
      <c r="M842" s="141">
        <f>สกลนคร!AL155</f>
        <v>178958.9</v>
      </c>
      <c r="N842" s="137"/>
      <c r="O842" s="137"/>
      <c r="P842" s="137"/>
      <c r="Q842" s="129">
        <f t="shared" si="99"/>
        <v>-28380.679999999993</v>
      </c>
      <c r="R842" s="130">
        <f t="shared" si="100"/>
        <v>45.768455927051669</v>
      </c>
    </row>
    <row r="843" spans="1:18" s="148" customFormat="1" x14ac:dyDescent="0.35">
      <c r="A843" s="142">
        <v>12</v>
      </c>
      <c r="B843" s="143" t="s">
        <v>61</v>
      </c>
      <c r="C843" s="143"/>
      <c r="D843" s="143"/>
      <c r="E843" s="143" t="s">
        <v>77</v>
      </c>
      <c r="F843" s="143"/>
      <c r="G843" s="143" t="s">
        <v>510</v>
      </c>
      <c r="H843" s="149">
        <f>SUM(H822:H842)</f>
        <v>88131</v>
      </c>
      <c r="I843" s="142"/>
      <c r="J843" s="145">
        <f>SUM(J822:J842)</f>
        <v>5386967.790000001</v>
      </c>
      <c r="K843" s="145">
        <f t="shared" ref="K843:M843" si="101">SUM(K822:K842)</f>
        <v>6102913.1700000009</v>
      </c>
      <c r="L843" s="145">
        <f t="shared" si="101"/>
        <v>3884497.3899999997</v>
      </c>
      <c r="M843" s="145">
        <f t="shared" si="101"/>
        <v>4917928.0200000005</v>
      </c>
      <c r="N843" s="143">
        <v>20</v>
      </c>
      <c r="O843" s="143">
        <v>20</v>
      </c>
      <c r="P843" s="143">
        <f>N843-O843</f>
        <v>0</v>
      </c>
      <c r="Q843" s="146">
        <f t="shared" si="99"/>
        <v>-1033430.6300000008</v>
      </c>
      <c r="R843" s="147">
        <f>L843/H843</f>
        <v>44.076402060568924</v>
      </c>
    </row>
    <row r="844" spans="1:18" x14ac:dyDescent="0.35">
      <c r="A844" s="136">
        <v>1</v>
      </c>
      <c r="B844" s="137" t="s">
        <v>61</v>
      </c>
      <c r="C844" s="137" t="s">
        <v>511</v>
      </c>
      <c r="D844" s="137" t="s">
        <v>142</v>
      </c>
      <c r="E844" s="137" t="s">
        <v>512</v>
      </c>
      <c r="F844" s="137" t="s">
        <v>210</v>
      </c>
      <c r="G844" s="137" t="s">
        <v>513</v>
      </c>
      <c r="H844" s="138"/>
      <c r="I844" s="136"/>
      <c r="J844" s="139"/>
      <c r="K844" s="140"/>
      <c r="L844" s="141"/>
      <c r="M844" s="141"/>
      <c r="N844" s="137"/>
      <c r="O844" s="137"/>
      <c r="P844" s="137"/>
    </row>
    <row r="845" spans="1:18" x14ac:dyDescent="0.35">
      <c r="A845" s="136">
        <v>2</v>
      </c>
      <c r="B845" s="137" t="s">
        <v>61</v>
      </c>
      <c r="C845" s="137" t="s">
        <v>511</v>
      </c>
      <c r="D845" s="137" t="s">
        <v>142</v>
      </c>
      <c r="E845" s="137" t="s">
        <v>512</v>
      </c>
      <c r="F845" s="137" t="s">
        <v>180</v>
      </c>
      <c r="G845" s="137" t="s">
        <v>1235</v>
      </c>
      <c r="H845" s="138">
        <v>3875</v>
      </c>
      <c r="I845" s="136">
        <v>3</v>
      </c>
      <c r="J845" s="141">
        <f>สกลนคร!F156</f>
        <v>96877.29</v>
      </c>
      <c r="K845" s="140">
        <f>สกลนคร!AJ156</f>
        <v>135654.53</v>
      </c>
      <c r="L845" s="141">
        <f>สกลนคร!AK156</f>
        <v>205796.77</v>
      </c>
      <c r="M845" s="141">
        <f>สกลนคร!AL156</f>
        <v>336629.68</v>
      </c>
      <c r="N845" s="137"/>
      <c r="O845" s="137"/>
      <c r="P845" s="137"/>
      <c r="Q845" s="129">
        <f t="shared" si="99"/>
        <v>-130832.91</v>
      </c>
      <c r="R845" s="130">
        <f t="shared" si="100"/>
        <v>53.108843870967739</v>
      </c>
    </row>
    <row r="846" spans="1:18" x14ac:dyDescent="0.35">
      <c r="A846" s="136">
        <v>3</v>
      </c>
      <c r="B846" s="137" t="s">
        <v>61</v>
      </c>
      <c r="C846" s="137" t="s">
        <v>511</v>
      </c>
      <c r="D846" s="137" t="s">
        <v>142</v>
      </c>
      <c r="E846" s="137" t="s">
        <v>512</v>
      </c>
      <c r="F846" s="137" t="s">
        <v>180</v>
      </c>
      <c r="G846" s="137" t="s">
        <v>1236</v>
      </c>
      <c r="H846" s="138">
        <v>4209</v>
      </c>
      <c r="I846" s="136">
        <v>3</v>
      </c>
      <c r="J846" s="141">
        <f>สกลนคร!F157</f>
        <v>113219.46</v>
      </c>
      <c r="K846" s="140">
        <f>สกลนคร!AJ157</f>
        <v>127226.02000000002</v>
      </c>
      <c r="L846" s="141">
        <f>สกลนคร!AK157</f>
        <v>71867.92</v>
      </c>
      <c r="M846" s="141">
        <f>สกลนคร!AL157</f>
        <v>186701.67</v>
      </c>
      <c r="N846" s="137"/>
      <c r="O846" s="137"/>
      <c r="P846" s="137"/>
      <c r="Q846" s="129">
        <f t="shared" si="99"/>
        <v>-114833.75000000001</v>
      </c>
      <c r="R846" s="130">
        <f t="shared" si="100"/>
        <v>17.074820622475649</v>
      </c>
    </row>
    <row r="847" spans="1:18" x14ac:dyDescent="0.35">
      <c r="A847" s="136">
        <v>4</v>
      </c>
      <c r="B847" s="137" t="s">
        <v>61</v>
      </c>
      <c r="C847" s="137" t="s">
        <v>511</v>
      </c>
      <c r="D847" s="137" t="s">
        <v>142</v>
      </c>
      <c r="E847" s="137" t="s">
        <v>512</v>
      </c>
      <c r="F847" s="137" t="s">
        <v>180</v>
      </c>
      <c r="G847" s="137" t="s">
        <v>1237</v>
      </c>
      <c r="H847" s="138">
        <v>5209</v>
      </c>
      <c r="I847" s="136">
        <v>4</v>
      </c>
      <c r="J847" s="141">
        <f>สกลนคร!F158</f>
        <v>432837.31</v>
      </c>
      <c r="K847" s="140">
        <f>สกลนคร!AJ158</f>
        <v>481013.15</v>
      </c>
      <c r="L847" s="141">
        <f>สกลนคร!AK158</f>
        <v>167065.66</v>
      </c>
      <c r="M847" s="141">
        <f>สกลนคร!AL158</f>
        <v>315616.63</v>
      </c>
      <c r="N847" s="137"/>
      <c r="O847" s="137"/>
      <c r="P847" s="137"/>
      <c r="Q847" s="129">
        <f t="shared" si="99"/>
        <v>-148550.97</v>
      </c>
      <c r="R847" s="130">
        <f t="shared" si="100"/>
        <v>32.072501439815703</v>
      </c>
    </row>
    <row r="848" spans="1:18" x14ac:dyDescent="0.35">
      <c r="A848" s="136">
        <v>5</v>
      </c>
      <c r="B848" s="137" t="s">
        <v>61</v>
      </c>
      <c r="C848" s="137" t="s">
        <v>511</v>
      </c>
      <c r="D848" s="137" t="s">
        <v>142</v>
      </c>
      <c r="E848" s="137" t="s">
        <v>512</v>
      </c>
      <c r="F848" s="137" t="s">
        <v>180</v>
      </c>
      <c r="G848" s="137" t="s">
        <v>1238</v>
      </c>
      <c r="H848" s="138">
        <v>5460</v>
      </c>
      <c r="I848" s="136">
        <v>4</v>
      </c>
      <c r="J848" s="141">
        <f>สกลนคร!F159</f>
        <v>233356.55</v>
      </c>
      <c r="K848" s="140">
        <f>สกลนคร!AJ159</f>
        <v>304689.46999999997</v>
      </c>
      <c r="L848" s="141">
        <f>สกลนคร!AK159</f>
        <v>92808.87</v>
      </c>
      <c r="M848" s="141">
        <f>สกลนคร!AL159</f>
        <v>220816.2</v>
      </c>
      <c r="N848" s="137"/>
      <c r="O848" s="137"/>
      <c r="P848" s="137"/>
      <c r="Q848" s="129">
        <f t="shared" si="99"/>
        <v>-128007.33000000002</v>
      </c>
      <c r="R848" s="130">
        <f t="shared" si="100"/>
        <v>16.997961538461539</v>
      </c>
    </row>
    <row r="849" spans="1:18" s="148" customFormat="1" x14ac:dyDescent="0.35">
      <c r="A849" s="142">
        <v>13</v>
      </c>
      <c r="B849" s="143" t="s">
        <v>61</v>
      </c>
      <c r="C849" s="143"/>
      <c r="D849" s="143"/>
      <c r="E849" s="143" t="s">
        <v>77</v>
      </c>
      <c r="F849" s="143"/>
      <c r="G849" s="143" t="s">
        <v>514</v>
      </c>
      <c r="H849" s="149">
        <f>SUM(H845:H848)</f>
        <v>18753</v>
      </c>
      <c r="I849" s="142"/>
      <c r="J849" s="145">
        <f>SUM(J844:J848)</f>
        <v>876290.6100000001</v>
      </c>
      <c r="K849" s="145">
        <f t="shared" ref="K849:M849" si="102">SUM(K844:K848)</f>
        <v>1048583.17</v>
      </c>
      <c r="L849" s="145">
        <f t="shared" si="102"/>
        <v>537539.22</v>
      </c>
      <c r="M849" s="145">
        <f t="shared" si="102"/>
        <v>1059764.18</v>
      </c>
      <c r="N849" s="143">
        <v>4</v>
      </c>
      <c r="O849" s="143">
        <v>4</v>
      </c>
      <c r="P849" s="143">
        <f>N849-O849</f>
        <v>0</v>
      </c>
      <c r="Q849" s="146">
        <f t="shared" si="99"/>
        <v>-522224.95999999996</v>
      </c>
      <c r="R849" s="147">
        <f>L849/H849</f>
        <v>28.664172132458805</v>
      </c>
    </row>
    <row r="850" spans="1:18" x14ac:dyDescent="0.35">
      <c r="A850" s="136">
        <v>1</v>
      </c>
      <c r="B850" s="137" t="s">
        <v>61</v>
      </c>
      <c r="C850" s="137" t="s">
        <v>515</v>
      </c>
      <c r="D850" s="137" t="s">
        <v>145</v>
      </c>
      <c r="E850" s="137" t="s">
        <v>516</v>
      </c>
      <c r="F850" s="137" t="s">
        <v>210</v>
      </c>
      <c r="G850" s="137" t="s">
        <v>517</v>
      </c>
      <c r="H850" s="138"/>
      <c r="I850" s="136"/>
      <c r="J850" s="139"/>
      <c r="K850" s="140"/>
      <c r="L850" s="141"/>
      <c r="M850" s="141"/>
      <c r="N850" s="137"/>
      <c r="O850" s="137"/>
      <c r="P850" s="137"/>
    </row>
    <row r="851" spans="1:18" x14ac:dyDescent="0.35">
      <c r="A851" s="136">
        <v>2</v>
      </c>
      <c r="B851" s="137" t="s">
        <v>61</v>
      </c>
      <c r="C851" s="137" t="s">
        <v>515</v>
      </c>
      <c r="D851" s="137" t="s">
        <v>145</v>
      </c>
      <c r="E851" s="137" t="s">
        <v>516</v>
      </c>
      <c r="F851" s="137" t="s">
        <v>180</v>
      </c>
      <c r="G851" s="137" t="s">
        <v>1239</v>
      </c>
      <c r="H851" s="138">
        <v>2090</v>
      </c>
      <c r="I851" s="136">
        <v>2</v>
      </c>
      <c r="J851" s="141">
        <f>สกลนคร!F160</f>
        <v>237203.11</v>
      </c>
      <c r="K851" s="140">
        <f>สกลนคร!AJ160</f>
        <v>201895.95999999996</v>
      </c>
      <c r="L851" s="141">
        <f>สกลนคร!AK160</f>
        <v>265994.34999999998</v>
      </c>
      <c r="M851" s="141">
        <f>สกลนคร!AL160</f>
        <v>275652.25999999995</v>
      </c>
      <c r="N851" s="137"/>
      <c r="O851" s="137"/>
      <c r="P851" s="137"/>
      <c r="Q851" s="129">
        <f t="shared" si="99"/>
        <v>-9657.9099999999744</v>
      </c>
      <c r="R851" s="130">
        <f t="shared" si="100"/>
        <v>127.27002392344497</v>
      </c>
    </row>
    <row r="852" spans="1:18" x14ac:dyDescent="0.35">
      <c r="A852" s="136">
        <v>3</v>
      </c>
      <c r="B852" s="137" t="s">
        <v>61</v>
      </c>
      <c r="C852" s="137" t="s">
        <v>515</v>
      </c>
      <c r="D852" s="137" t="s">
        <v>145</v>
      </c>
      <c r="E852" s="137" t="s">
        <v>516</v>
      </c>
      <c r="F852" s="137" t="s">
        <v>180</v>
      </c>
      <c r="G852" s="137" t="s">
        <v>1240</v>
      </c>
      <c r="H852" s="138">
        <v>3852</v>
      </c>
      <c r="I852" s="136">
        <v>3</v>
      </c>
      <c r="J852" s="141">
        <f>สกลนคร!F161</f>
        <v>143135.93</v>
      </c>
      <c r="K852" s="140">
        <f>สกลนคร!AJ161</f>
        <v>167877.37999999998</v>
      </c>
      <c r="L852" s="141">
        <f>สกลนคร!AK161</f>
        <v>330927.33999999997</v>
      </c>
      <c r="M852" s="141">
        <f>สกลนคร!AL161</f>
        <v>381937.81999999995</v>
      </c>
      <c r="N852" s="137"/>
      <c r="O852" s="137"/>
      <c r="P852" s="137"/>
      <c r="Q852" s="129">
        <f t="shared" si="99"/>
        <v>-51010.479999999981</v>
      </c>
      <c r="R852" s="130">
        <f t="shared" si="100"/>
        <v>85.910524402907569</v>
      </c>
    </row>
    <row r="853" spans="1:18" x14ac:dyDescent="0.35">
      <c r="A853" s="136">
        <v>4</v>
      </c>
      <c r="B853" s="137" t="s">
        <v>61</v>
      </c>
      <c r="C853" s="137" t="s">
        <v>515</v>
      </c>
      <c r="D853" s="137" t="s">
        <v>145</v>
      </c>
      <c r="E853" s="137" t="s">
        <v>516</v>
      </c>
      <c r="F853" s="137" t="s">
        <v>180</v>
      </c>
      <c r="G853" s="137" t="s">
        <v>1241</v>
      </c>
      <c r="H853" s="138">
        <v>4000</v>
      </c>
      <c r="I853" s="136">
        <v>3</v>
      </c>
      <c r="J853" s="141">
        <f>สกลนคร!F162</f>
        <v>54169.63</v>
      </c>
      <c r="K853" s="140">
        <f>สกลนคร!AJ162</f>
        <v>94516.12999999999</v>
      </c>
      <c r="L853" s="141">
        <f>สกลนคร!AK162</f>
        <v>241761.41</v>
      </c>
      <c r="M853" s="141">
        <f>สกลนคร!AL162</f>
        <v>294881.31</v>
      </c>
      <c r="N853" s="137"/>
      <c r="O853" s="137"/>
      <c r="P853" s="137"/>
      <c r="Q853" s="129">
        <f t="shared" si="99"/>
        <v>-53119.899999999994</v>
      </c>
      <c r="R853" s="130">
        <f t="shared" si="100"/>
        <v>60.440352500000003</v>
      </c>
    </row>
    <row r="854" spans="1:18" x14ac:dyDescent="0.35">
      <c r="A854" s="136">
        <v>5</v>
      </c>
      <c r="B854" s="137" t="s">
        <v>61</v>
      </c>
      <c r="C854" s="137" t="s">
        <v>515</v>
      </c>
      <c r="D854" s="137" t="s">
        <v>145</v>
      </c>
      <c r="E854" s="137" t="s">
        <v>516</v>
      </c>
      <c r="F854" s="137" t="s">
        <v>180</v>
      </c>
      <c r="G854" s="137" t="s">
        <v>1242</v>
      </c>
      <c r="H854" s="138">
        <v>5502</v>
      </c>
      <c r="I854" s="136">
        <v>4</v>
      </c>
      <c r="J854" s="141">
        <f>สกลนคร!F163</f>
        <v>182144.09</v>
      </c>
      <c r="K854" s="140">
        <f>สกลนคร!AJ163</f>
        <v>247408.19</v>
      </c>
      <c r="L854" s="141">
        <f>สกลนคร!AK163</f>
        <v>358446.87</v>
      </c>
      <c r="M854" s="141">
        <f>สกลนคร!AL163</f>
        <v>403194.08999999997</v>
      </c>
      <c r="N854" s="137"/>
      <c r="O854" s="137"/>
      <c r="P854" s="137"/>
      <c r="Q854" s="129">
        <f t="shared" si="99"/>
        <v>-44747.219999999972</v>
      </c>
      <c r="R854" s="130">
        <f t="shared" si="100"/>
        <v>65.148467829880047</v>
      </c>
    </row>
    <row r="855" spans="1:18" s="148" customFormat="1" x14ac:dyDescent="0.35">
      <c r="A855" s="142">
        <v>14</v>
      </c>
      <c r="B855" s="143" t="s">
        <v>61</v>
      </c>
      <c r="C855" s="143"/>
      <c r="D855" s="143"/>
      <c r="E855" s="143" t="s">
        <v>77</v>
      </c>
      <c r="F855" s="143"/>
      <c r="G855" s="143" t="s">
        <v>518</v>
      </c>
      <c r="H855" s="149">
        <f>SUM(H851:H854)</f>
        <v>15444</v>
      </c>
      <c r="I855" s="142"/>
      <c r="J855" s="145">
        <f>SUM(J850:J854)</f>
        <v>616652.76</v>
      </c>
      <c r="K855" s="145">
        <f t="shared" ref="K855:M855" si="103">SUM(K850:K854)</f>
        <v>711697.65999999992</v>
      </c>
      <c r="L855" s="145">
        <f t="shared" si="103"/>
        <v>1197129.97</v>
      </c>
      <c r="M855" s="145">
        <f t="shared" si="103"/>
        <v>1355665.48</v>
      </c>
      <c r="N855" s="143">
        <v>4</v>
      </c>
      <c r="O855" s="143">
        <v>4</v>
      </c>
      <c r="P855" s="143">
        <f>N855-O855</f>
        <v>0</v>
      </c>
      <c r="Q855" s="146">
        <f t="shared" si="99"/>
        <v>-158535.51</v>
      </c>
      <c r="R855" s="147">
        <f>L855/H855</f>
        <v>77.514243071743067</v>
      </c>
    </row>
    <row r="856" spans="1:18" x14ac:dyDescent="0.35">
      <c r="A856" s="136">
        <v>1</v>
      </c>
      <c r="B856" s="137" t="s">
        <v>61</v>
      </c>
      <c r="C856" s="137" t="s">
        <v>519</v>
      </c>
      <c r="D856" s="137" t="s">
        <v>148</v>
      </c>
      <c r="E856" s="137" t="s">
        <v>520</v>
      </c>
      <c r="F856" s="137" t="s">
        <v>210</v>
      </c>
      <c r="G856" s="137" t="s">
        <v>521</v>
      </c>
      <c r="H856" s="138"/>
      <c r="I856" s="136"/>
      <c r="J856" s="139"/>
      <c r="K856" s="140"/>
      <c r="L856" s="141"/>
      <c r="M856" s="141"/>
      <c r="N856" s="137"/>
      <c r="O856" s="137"/>
      <c r="P856" s="137"/>
    </row>
    <row r="857" spans="1:18" x14ac:dyDescent="0.35">
      <c r="A857" s="136">
        <v>2</v>
      </c>
      <c r="B857" s="137" t="s">
        <v>61</v>
      </c>
      <c r="C857" s="137" t="s">
        <v>519</v>
      </c>
      <c r="D857" s="137" t="s">
        <v>148</v>
      </c>
      <c r="E857" s="137" t="s">
        <v>520</v>
      </c>
      <c r="F857" s="137" t="s">
        <v>180</v>
      </c>
      <c r="G857" s="137" t="s">
        <v>1243</v>
      </c>
      <c r="H857" s="138">
        <v>2505</v>
      </c>
      <c r="I857" s="136">
        <v>2</v>
      </c>
      <c r="J857" s="141">
        <f>สกลนคร!F164</f>
        <v>940566.79</v>
      </c>
      <c r="K857" s="140">
        <f>สกลนคร!AJ164</f>
        <v>982487.24</v>
      </c>
      <c r="L857" s="141">
        <f>สกลนคร!AK164</f>
        <v>133651.01</v>
      </c>
      <c r="M857" s="141">
        <f>สกลนคร!AL164</f>
        <v>183754.5</v>
      </c>
      <c r="N857" s="137"/>
      <c r="O857" s="137"/>
      <c r="P857" s="137"/>
      <c r="Q857" s="129">
        <f t="shared" si="99"/>
        <v>-50103.489999999991</v>
      </c>
      <c r="R857" s="130">
        <f t="shared" si="100"/>
        <v>53.353696606786428</v>
      </c>
    </row>
    <row r="858" spans="1:18" x14ac:dyDescent="0.35">
      <c r="A858" s="136">
        <v>3</v>
      </c>
      <c r="B858" s="137" t="s">
        <v>61</v>
      </c>
      <c r="C858" s="137" t="s">
        <v>519</v>
      </c>
      <c r="D858" s="137" t="s">
        <v>148</v>
      </c>
      <c r="E858" s="137" t="s">
        <v>520</v>
      </c>
      <c r="F858" s="137" t="s">
        <v>180</v>
      </c>
      <c r="G858" s="137" t="s">
        <v>1244</v>
      </c>
      <c r="H858" s="138">
        <v>3733</v>
      </c>
      <c r="I858" s="136">
        <v>3</v>
      </c>
      <c r="J858" s="141">
        <f>สกลนคร!F165</f>
        <v>1050319.67</v>
      </c>
      <c r="K858" s="140">
        <f>สกลนคร!AJ165</f>
        <v>1080015.75</v>
      </c>
      <c r="L858" s="141">
        <f>สกลนคร!AK165</f>
        <v>169935.74</v>
      </c>
      <c r="M858" s="141">
        <f>สกลนคร!AL165</f>
        <v>204914.96</v>
      </c>
      <c r="N858" s="137"/>
      <c r="O858" s="137"/>
      <c r="P858" s="137"/>
      <c r="Q858" s="129">
        <f t="shared" si="99"/>
        <v>-34979.22</v>
      </c>
      <c r="R858" s="130">
        <f t="shared" si="100"/>
        <v>45.522566300562545</v>
      </c>
    </row>
    <row r="859" spans="1:18" x14ac:dyDescent="0.35">
      <c r="A859" s="136">
        <v>4</v>
      </c>
      <c r="B859" s="137" t="s">
        <v>61</v>
      </c>
      <c r="C859" s="137" t="s">
        <v>519</v>
      </c>
      <c r="D859" s="137" t="s">
        <v>148</v>
      </c>
      <c r="E859" s="137" t="s">
        <v>520</v>
      </c>
      <c r="F859" s="137" t="s">
        <v>180</v>
      </c>
      <c r="G859" s="137" t="s">
        <v>1245</v>
      </c>
      <c r="H859" s="138">
        <v>5221</v>
      </c>
      <c r="I859" s="136">
        <v>4</v>
      </c>
      <c r="J859" s="141">
        <f>สกลนคร!F166</f>
        <v>427807.94</v>
      </c>
      <c r="K859" s="140">
        <f>สกลนคร!AJ166</f>
        <v>475493.73</v>
      </c>
      <c r="L859" s="141">
        <f>สกลนคร!AK166</f>
        <v>155947.57</v>
      </c>
      <c r="M859" s="141">
        <f>สกลนคร!AL166</f>
        <v>251188.77999999997</v>
      </c>
      <c r="N859" s="137"/>
      <c r="O859" s="137"/>
      <c r="P859" s="137"/>
      <c r="Q859" s="129">
        <f t="shared" si="99"/>
        <v>-95241.209999999963</v>
      </c>
      <c r="R859" s="130">
        <f t="shared" si="100"/>
        <v>29.869291323501248</v>
      </c>
    </row>
    <row r="860" spans="1:18" x14ac:dyDescent="0.35">
      <c r="A860" s="136">
        <v>5</v>
      </c>
      <c r="B860" s="137" t="s">
        <v>61</v>
      </c>
      <c r="C860" s="137" t="s">
        <v>519</v>
      </c>
      <c r="D860" s="137" t="s">
        <v>148</v>
      </c>
      <c r="E860" s="137" t="s">
        <v>520</v>
      </c>
      <c r="F860" s="137" t="s">
        <v>180</v>
      </c>
      <c r="G860" s="137" t="s">
        <v>1246</v>
      </c>
      <c r="H860" s="138">
        <v>2747</v>
      </c>
      <c r="I860" s="136">
        <v>2</v>
      </c>
      <c r="J860" s="141">
        <f>สกลนคร!F167</f>
        <v>616055.68000000005</v>
      </c>
      <c r="K860" s="140">
        <f>สกลนคร!AJ167</f>
        <v>617933.42000000004</v>
      </c>
      <c r="L860" s="141">
        <f>สกลนคร!AK167</f>
        <v>213629.54</v>
      </c>
      <c r="M860" s="141">
        <f>สกลนคร!AL167</f>
        <v>284065.10000000003</v>
      </c>
      <c r="N860" s="137"/>
      <c r="O860" s="137"/>
      <c r="P860" s="137"/>
      <c r="Q860" s="129">
        <f t="shared" si="99"/>
        <v>-70435.560000000027</v>
      </c>
      <c r="R860" s="130">
        <f t="shared" si="100"/>
        <v>77.768307244266481</v>
      </c>
    </row>
    <row r="861" spans="1:18" x14ac:dyDescent="0.35">
      <c r="A861" s="136">
        <v>6</v>
      </c>
      <c r="B861" s="137" t="s">
        <v>61</v>
      </c>
      <c r="C861" s="137" t="s">
        <v>519</v>
      </c>
      <c r="D861" s="137" t="s">
        <v>148</v>
      </c>
      <c r="E861" s="137" t="s">
        <v>520</v>
      </c>
      <c r="F861" s="137" t="s">
        <v>180</v>
      </c>
      <c r="G861" s="137" t="s">
        <v>1247</v>
      </c>
      <c r="H861" s="138">
        <v>3860</v>
      </c>
      <c r="I861" s="136">
        <v>3</v>
      </c>
      <c r="J861" s="141">
        <f>สกลนคร!F168</f>
        <v>415248.87</v>
      </c>
      <c r="K861" s="140">
        <f>สกลนคร!AJ168</f>
        <v>516772.73</v>
      </c>
      <c r="L861" s="141">
        <f>สกลนคร!AK168</f>
        <v>247637.94</v>
      </c>
      <c r="M861" s="141">
        <f>สกลนคร!AL168</f>
        <v>372503.96</v>
      </c>
      <c r="N861" s="137"/>
      <c r="O861" s="137"/>
      <c r="P861" s="137"/>
      <c r="Q861" s="129">
        <f t="shared" si="99"/>
        <v>-124866.02000000002</v>
      </c>
      <c r="R861" s="130">
        <f t="shared" si="100"/>
        <v>64.154906735751297</v>
      </c>
    </row>
    <row r="862" spans="1:18" s="148" customFormat="1" x14ac:dyDescent="0.35">
      <c r="A862" s="142">
        <v>15</v>
      </c>
      <c r="B862" s="143" t="s">
        <v>61</v>
      </c>
      <c r="C862" s="143"/>
      <c r="D862" s="143"/>
      <c r="E862" s="143" t="s">
        <v>77</v>
      </c>
      <c r="F862" s="143"/>
      <c r="G862" s="143" t="s">
        <v>522</v>
      </c>
      <c r="H862" s="149">
        <f>SUM(H857:H861)</f>
        <v>18066</v>
      </c>
      <c r="I862" s="142"/>
      <c r="J862" s="145">
        <f>SUM(J856:J861)</f>
        <v>3449998.95</v>
      </c>
      <c r="K862" s="180">
        <f>SUM(K856:K861)</f>
        <v>3672702.8699999996</v>
      </c>
      <c r="L862" s="145">
        <f t="shared" ref="L862:M862" si="104">SUM(L856:L861)</f>
        <v>920801.8</v>
      </c>
      <c r="M862" s="145">
        <f t="shared" si="104"/>
        <v>1296427.3</v>
      </c>
      <c r="N862" s="143">
        <v>5</v>
      </c>
      <c r="O862" s="143">
        <v>5</v>
      </c>
      <c r="P862" s="143">
        <f>N862-O862</f>
        <v>0</v>
      </c>
      <c r="Q862" s="146">
        <f t="shared" si="99"/>
        <v>-375625.5</v>
      </c>
      <c r="R862" s="147">
        <f>L862/H862</f>
        <v>50.968770065316065</v>
      </c>
    </row>
    <row r="863" spans="1:18" x14ac:dyDescent="0.35">
      <c r="A863" s="136">
        <v>1</v>
      </c>
      <c r="B863" s="137" t="s">
        <v>61</v>
      </c>
      <c r="C863" s="137" t="s">
        <v>523</v>
      </c>
      <c r="D863" s="137" t="s">
        <v>150</v>
      </c>
      <c r="E863" s="137" t="s">
        <v>524</v>
      </c>
      <c r="F863" s="137" t="s">
        <v>210</v>
      </c>
      <c r="G863" s="137" t="s">
        <v>525</v>
      </c>
      <c r="H863" s="138"/>
      <c r="I863" s="136"/>
      <c r="J863" s="139"/>
      <c r="K863" s="140"/>
      <c r="L863" s="141"/>
      <c r="M863" s="141"/>
      <c r="N863" s="137"/>
      <c r="O863" s="137"/>
      <c r="P863" s="137"/>
    </row>
    <row r="864" spans="1:18" x14ac:dyDescent="0.35">
      <c r="A864" s="136">
        <v>2</v>
      </c>
      <c r="B864" s="137" t="s">
        <v>61</v>
      </c>
      <c r="C864" s="137" t="s">
        <v>523</v>
      </c>
      <c r="D864" s="137" t="s">
        <v>150</v>
      </c>
      <c r="E864" s="137" t="s">
        <v>524</v>
      </c>
      <c r="F864" s="137" t="s">
        <v>180</v>
      </c>
      <c r="G864" s="137" t="s">
        <v>1248</v>
      </c>
      <c r="H864" s="138">
        <v>992</v>
      </c>
      <c r="I864" s="136">
        <v>1</v>
      </c>
      <c r="J864" s="141">
        <f>สกลนคร!F169</f>
        <v>35061809.259999998</v>
      </c>
      <c r="K864" s="140">
        <f>สกลนคร!AJ169</f>
        <v>19691605.739999995</v>
      </c>
      <c r="L864" s="141">
        <f>สกลนคร!AK169</f>
        <v>21844531.850000001</v>
      </c>
      <c r="M864" s="141">
        <f>สกลนคร!AL169</f>
        <v>6754990.8999999994</v>
      </c>
      <c r="N864" s="137"/>
      <c r="O864" s="137"/>
      <c r="P864" s="137"/>
      <c r="Q864" s="129">
        <f t="shared" si="99"/>
        <v>15089540.950000003</v>
      </c>
      <c r="R864" s="130">
        <f t="shared" si="100"/>
        <v>22020.697429435484</v>
      </c>
    </row>
    <row r="865" spans="1:18" x14ac:dyDescent="0.35">
      <c r="A865" s="136">
        <v>3</v>
      </c>
      <c r="B865" s="137" t="s">
        <v>61</v>
      </c>
      <c r="C865" s="137" t="s">
        <v>523</v>
      </c>
      <c r="D865" s="137" t="s">
        <v>150</v>
      </c>
      <c r="E865" s="137" t="s">
        <v>524</v>
      </c>
      <c r="F865" s="137" t="s">
        <v>180</v>
      </c>
      <c r="G865" s="137" t="s">
        <v>1249</v>
      </c>
      <c r="H865" s="138">
        <v>5690</v>
      </c>
      <c r="I865" s="136">
        <v>4</v>
      </c>
      <c r="J865" s="141">
        <f>สกลนคร!F170</f>
        <v>501301.45</v>
      </c>
      <c r="K865" s="140">
        <f>สกลนคร!AJ170</f>
        <v>449252.73</v>
      </c>
      <c r="L865" s="141">
        <f>สกลนคร!AK170</f>
        <v>158504.13</v>
      </c>
      <c r="M865" s="141">
        <f>สกลนคร!AL170</f>
        <v>295887.67</v>
      </c>
      <c r="N865" s="137"/>
      <c r="O865" s="137"/>
      <c r="P865" s="137"/>
      <c r="Q865" s="129">
        <f t="shared" si="99"/>
        <v>-137383.53999999998</v>
      </c>
      <c r="R865" s="130">
        <f t="shared" si="100"/>
        <v>27.856613356766257</v>
      </c>
    </row>
    <row r="866" spans="1:18" x14ac:dyDescent="0.35">
      <c r="A866" s="136">
        <v>4</v>
      </c>
      <c r="B866" s="137" t="s">
        <v>61</v>
      </c>
      <c r="C866" s="137" t="s">
        <v>523</v>
      </c>
      <c r="D866" s="137" t="s">
        <v>150</v>
      </c>
      <c r="E866" s="137" t="s">
        <v>524</v>
      </c>
      <c r="F866" s="137" t="s">
        <v>180</v>
      </c>
      <c r="G866" s="137" t="s">
        <v>1250</v>
      </c>
      <c r="H866" s="138">
        <v>3265</v>
      </c>
      <c r="I866" s="136">
        <v>3</v>
      </c>
      <c r="J866" s="141">
        <f>สกลนคร!F171</f>
        <v>365907.4</v>
      </c>
      <c r="K866" s="140">
        <f>สกลนคร!AJ171</f>
        <v>479720.11000000004</v>
      </c>
      <c r="L866" s="141">
        <f>สกลนคร!AK171</f>
        <v>131587.28</v>
      </c>
      <c r="M866" s="141">
        <f>สกลนคร!AL171</f>
        <v>237795.20000000001</v>
      </c>
      <c r="N866" s="137"/>
      <c r="O866" s="137"/>
      <c r="P866" s="137"/>
      <c r="Q866" s="129">
        <f t="shared" si="99"/>
        <v>-106207.92000000001</v>
      </c>
      <c r="R866" s="130">
        <f t="shared" si="100"/>
        <v>40.302382848392035</v>
      </c>
    </row>
    <row r="867" spans="1:18" x14ac:dyDescent="0.35">
      <c r="A867" s="136">
        <v>5</v>
      </c>
      <c r="B867" s="137" t="s">
        <v>61</v>
      </c>
      <c r="C867" s="137" t="s">
        <v>523</v>
      </c>
      <c r="D867" s="137" t="s">
        <v>150</v>
      </c>
      <c r="E867" s="137" t="s">
        <v>524</v>
      </c>
      <c r="F867" s="137" t="s">
        <v>180</v>
      </c>
      <c r="G867" s="137" t="s">
        <v>1251</v>
      </c>
      <c r="H867" s="138">
        <v>5131</v>
      </c>
      <c r="I867" s="136">
        <v>4</v>
      </c>
      <c r="J867" s="141">
        <f>สกลนคร!F172</f>
        <v>467857.06</v>
      </c>
      <c r="K867" s="140">
        <f>สกลนคร!AJ172</f>
        <v>326648.49</v>
      </c>
      <c r="L867" s="141">
        <f>สกลนคร!AK172</f>
        <v>201109.08000000002</v>
      </c>
      <c r="M867" s="141">
        <f>สกลนคร!AL172</f>
        <v>335779.63</v>
      </c>
      <c r="N867" s="137"/>
      <c r="O867" s="137"/>
      <c r="P867" s="137"/>
      <c r="Q867" s="129">
        <f t="shared" si="99"/>
        <v>-134670.54999999999</v>
      </c>
      <c r="R867" s="130">
        <f t="shared" si="100"/>
        <v>39.19490937439096</v>
      </c>
    </row>
    <row r="868" spans="1:18" x14ac:dyDescent="0.35">
      <c r="A868" s="136">
        <v>6</v>
      </c>
      <c r="B868" s="137" t="s">
        <v>61</v>
      </c>
      <c r="C868" s="137" t="s">
        <v>523</v>
      </c>
      <c r="D868" s="137" t="s">
        <v>150</v>
      </c>
      <c r="E868" s="137" t="s">
        <v>524</v>
      </c>
      <c r="F868" s="137" t="s">
        <v>180</v>
      </c>
      <c r="G868" s="137" t="s">
        <v>1252</v>
      </c>
      <c r="H868" s="138">
        <v>3470</v>
      </c>
      <c r="I868" s="136">
        <v>3</v>
      </c>
      <c r="J868" s="141">
        <f>สกลนคร!F173</f>
        <v>758467.63</v>
      </c>
      <c r="K868" s="140">
        <f>สกลนคร!AJ173</f>
        <v>793221.39</v>
      </c>
      <c r="L868" s="141">
        <f>สกลนคร!AK173</f>
        <v>145874.38</v>
      </c>
      <c r="M868" s="141">
        <f>สกลนคร!AL173</f>
        <v>287935.08999999997</v>
      </c>
      <c r="N868" s="137"/>
      <c r="O868" s="137"/>
      <c r="P868" s="137"/>
      <c r="Q868" s="129">
        <f t="shared" si="99"/>
        <v>-142060.70999999996</v>
      </c>
      <c r="R868" s="130">
        <f t="shared" si="100"/>
        <v>42.038726224783865</v>
      </c>
    </row>
    <row r="869" spans="1:18" x14ac:dyDescent="0.35">
      <c r="A869" s="136">
        <v>7</v>
      </c>
      <c r="B869" s="137" t="s">
        <v>61</v>
      </c>
      <c r="C869" s="137" t="s">
        <v>523</v>
      </c>
      <c r="D869" s="137" t="s">
        <v>150</v>
      </c>
      <c r="E869" s="137" t="s">
        <v>524</v>
      </c>
      <c r="F869" s="137" t="s">
        <v>180</v>
      </c>
      <c r="G869" s="137" t="s">
        <v>1253</v>
      </c>
      <c r="H869" s="138">
        <v>6314</v>
      </c>
      <c r="I869" s="136">
        <v>5</v>
      </c>
      <c r="J869" s="141">
        <f>สกลนคร!F174</f>
        <v>314095.63</v>
      </c>
      <c r="K869" s="140">
        <f>สกลนคร!AJ174</f>
        <v>412407.72000000003</v>
      </c>
      <c r="L869" s="141">
        <f>สกลนคร!AK174</f>
        <v>122544.2</v>
      </c>
      <c r="M869" s="141">
        <f>สกลนคร!AL174</f>
        <v>284729.92000000004</v>
      </c>
      <c r="N869" s="137"/>
      <c r="O869" s="137"/>
      <c r="P869" s="137"/>
      <c r="Q869" s="129">
        <f t="shared" si="99"/>
        <v>-162185.72000000003</v>
      </c>
      <c r="R869" s="130">
        <f t="shared" si="100"/>
        <v>19.408330693696549</v>
      </c>
    </row>
    <row r="870" spans="1:18" s="148" customFormat="1" x14ac:dyDescent="0.35">
      <c r="A870" s="142">
        <v>16</v>
      </c>
      <c r="B870" s="143" t="s">
        <v>61</v>
      </c>
      <c r="C870" s="143"/>
      <c r="D870" s="143"/>
      <c r="E870" s="143" t="s">
        <v>77</v>
      </c>
      <c r="F870" s="143"/>
      <c r="G870" s="143" t="s">
        <v>526</v>
      </c>
      <c r="H870" s="149">
        <f>SUM(H864:H869)</f>
        <v>24862</v>
      </c>
      <c r="I870" s="142"/>
      <c r="J870" s="145">
        <f>SUM(J863:J869)</f>
        <v>37469438.430000007</v>
      </c>
      <c r="K870" s="145">
        <f t="shared" ref="K870:M870" si="105">SUM(K863:K869)</f>
        <v>22152856.179999992</v>
      </c>
      <c r="L870" s="145">
        <f t="shared" si="105"/>
        <v>22604150.919999998</v>
      </c>
      <c r="M870" s="145">
        <f t="shared" si="105"/>
        <v>8197118.4099999992</v>
      </c>
      <c r="N870" s="143">
        <v>6</v>
      </c>
      <c r="O870" s="143">
        <v>6</v>
      </c>
      <c r="P870" s="143">
        <f>N870-O870</f>
        <v>0</v>
      </c>
      <c r="Q870" s="146">
        <f t="shared" si="99"/>
        <v>14407032.509999998</v>
      </c>
      <c r="R870" s="147">
        <f>L870/H870</f>
        <v>909.18473654573233</v>
      </c>
    </row>
    <row r="871" spans="1:18" x14ac:dyDescent="0.35">
      <c r="A871" s="136">
        <v>1</v>
      </c>
      <c r="B871" s="137" t="s">
        <v>61</v>
      </c>
      <c r="C871" s="137" t="s">
        <v>527</v>
      </c>
      <c r="D871" s="137" t="s">
        <v>152</v>
      </c>
      <c r="E871" s="137" t="s">
        <v>528</v>
      </c>
      <c r="F871" s="137" t="s">
        <v>210</v>
      </c>
      <c r="G871" s="137" t="s">
        <v>529</v>
      </c>
      <c r="H871" s="138"/>
      <c r="I871" s="136"/>
      <c r="J871" s="139"/>
      <c r="K871" s="140"/>
      <c r="L871" s="141"/>
      <c r="M871" s="141"/>
      <c r="N871" s="137"/>
      <c r="O871" s="137"/>
      <c r="P871" s="137"/>
    </row>
    <row r="872" spans="1:18" x14ac:dyDescent="0.35">
      <c r="A872" s="136">
        <v>2</v>
      </c>
      <c r="B872" s="137" t="s">
        <v>61</v>
      </c>
      <c r="C872" s="137" t="s">
        <v>527</v>
      </c>
      <c r="D872" s="137" t="s">
        <v>152</v>
      </c>
      <c r="E872" s="137" t="s">
        <v>528</v>
      </c>
      <c r="F872" s="137" t="s">
        <v>180</v>
      </c>
      <c r="G872" s="137" t="s">
        <v>1254</v>
      </c>
      <c r="H872" s="138">
        <v>4818</v>
      </c>
      <c r="I872" s="136">
        <v>4</v>
      </c>
      <c r="J872" s="141">
        <f>สกลนคร!F175</f>
        <v>623451.42000000004</v>
      </c>
      <c r="K872" s="140">
        <f>สกลนคร!AJ175</f>
        <v>646578.73</v>
      </c>
      <c r="L872" s="141">
        <f>สกลนคร!AK175</f>
        <v>198422.97</v>
      </c>
      <c r="M872" s="141">
        <f>สกลนคร!AL175</f>
        <v>274407.06</v>
      </c>
      <c r="N872" s="137"/>
      <c r="O872" s="137"/>
      <c r="P872" s="137"/>
      <c r="Q872" s="129">
        <f t="shared" si="99"/>
        <v>-75984.09</v>
      </c>
      <c r="R872" s="130">
        <f t="shared" si="100"/>
        <v>41.1836799501868</v>
      </c>
    </row>
    <row r="873" spans="1:18" x14ac:dyDescent="0.35">
      <c r="A873" s="136">
        <v>3</v>
      </c>
      <c r="B873" s="137" t="s">
        <v>61</v>
      </c>
      <c r="C873" s="137" t="s">
        <v>527</v>
      </c>
      <c r="D873" s="137" t="s">
        <v>152</v>
      </c>
      <c r="E873" s="137" t="s">
        <v>528</v>
      </c>
      <c r="F873" s="137" t="s">
        <v>180</v>
      </c>
      <c r="G873" s="137" t="s">
        <v>1255</v>
      </c>
      <c r="H873" s="138">
        <v>3493</v>
      </c>
      <c r="I873" s="136">
        <v>3</v>
      </c>
      <c r="J873" s="141">
        <f>สกลนคร!F176</f>
        <v>541993.55000000005</v>
      </c>
      <c r="K873" s="140">
        <f>สกลนคร!AJ176</f>
        <v>573464.42000000004</v>
      </c>
      <c r="L873" s="141">
        <f>สกลนคร!AK176</f>
        <v>156351.04000000001</v>
      </c>
      <c r="M873" s="141">
        <f>สกลนคร!AL176</f>
        <v>271092.74</v>
      </c>
      <c r="N873" s="137"/>
      <c r="O873" s="137"/>
      <c r="P873" s="137"/>
      <c r="Q873" s="129">
        <f t="shared" si="99"/>
        <v>-114741.69999999998</v>
      </c>
      <c r="R873" s="130">
        <f t="shared" si="100"/>
        <v>44.76124821070713</v>
      </c>
    </row>
    <row r="874" spans="1:18" x14ac:dyDescent="0.35">
      <c r="A874" s="136">
        <v>4</v>
      </c>
      <c r="B874" s="137" t="s">
        <v>61</v>
      </c>
      <c r="C874" s="137" t="s">
        <v>527</v>
      </c>
      <c r="D874" s="137" t="s">
        <v>152</v>
      </c>
      <c r="E874" s="137" t="s">
        <v>528</v>
      </c>
      <c r="F874" s="137" t="s">
        <v>180</v>
      </c>
      <c r="G874" s="137" t="s">
        <v>1256</v>
      </c>
      <c r="H874" s="138">
        <v>2171</v>
      </c>
      <c r="I874" s="136">
        <v>2</v>
      </c>
      <c r="J874" s="141">
        <f>สกลนคร!F177</f>
        <v>507987.33</v>
      </c>
      <c r="K874" s="140">
        <f>สกลนคร!AJ177</f>
        <v>537811.86</v>
      </c>
      <c r="L874" s="141">
        <f>สกลนคร!AK177</f>
        <v>137091.83000000002</v>
      </c>
      <c r="M874" s="141">
        <f>สกลนคร!AL177</f>
        <v>193316.08</v>
      </c>
      <c r="N874" s="137"/>
      <c r="O874" s="137"/>
      <c r="P874" s="137"/>
      <c r="Q874" s="129">
        <f t="shared" si="99"/>
        <v>-56224.249999999971</v>
      </c>
      <c r="R874" s="130">
        <f t="shared" si="100"/>
        <v>63.146858590511293</v>
      </c>
    </row>
    <row r="875" spans="1:18" x14ac:dyDescent="0.35">
      <c r="A875" s="136">
        <v>5</v>
      </c>
      <c r="B875" s="137" t="s">
        <v>61</v>
      </c>
      <c r="C875" s="137" t="s">
        <v>527</v>
      </c>
      <c r="D875" s="137" t="s">
        <v>152</v>
      </c>
      <c r="E875" s="137" t="s">
        <v>528</v>
      </c>
      <c r="F875" s="137" t="s">
        <v>180</v>
      </c>
      <c r="G875" s="137" t="s">
        <v>1257</v>
      </c>
      <c r="H875" s="138">
        <v>4974</v>
      </c>
      <c r="I875" s="136">
        <v>4</v>
      </c>
      <c r="J875" s="141">
        <f>สกลนคร!F178</f>
        <v>262985.3</v>
      </c>
      <c r="K875" s="140">
        <f>สกลนคร!AJ178</f>
        <v>269996.96000000002</v>
      </c>
      <c r="L875" s="141">
        <f>สกลนคร!AK178</f>
        <v>118652.42</v>
      </c>
      <c r="M875" s="141">
        <f>สกลนคร!AL178</f>
        <v>188818.62</v>
      </c>
      <c r="N875" s="137"/>
      <c r="O875" s="137"/>
      <c r="P875" s="137"/>
      <c r="Q875" s="129">
        <f t="shared" si="99"/>
        <v>-70166.2</v>
      </c>
      <c r="R875" s="130">
        <f t="shared" si="100"/>
        <v>23.854527543224769</v>
      </c>
    </row>
    <row r="876" spans="1:18" x14ac:dyDescent="0.35">
      <c r="A876" s="136">
        <v>6</v>
      </c>
      <c r="B876" s="137" t="s">
        <v>61</v>
      </c>
      <c r="C876" s="137" t="s">
        <v>527</v>
      </c>
      <c r="D876" s="137" t="s">
        <v>152</v>
      </c>
      <c r="E876" s="137" t="s">
        <v>528</v>
      </c>
      <c r="F876" s="137" t="s">
        <v>180</v>
      </c>
      <c r="G876" s="137" t="s">
        <v>1258</v>
      </c>
      <c r="H876" s="138">
        <v>2190</v>
      </c>
      <c r="I876" s="136">
        <v>2</v>
      </c>
      <c r="J876" s="141">
        <f>สกลนคร!F179</f>
        <v>635486.5</v>
      </c>
      <c r="K876" s="140">
        <f>สกลนคร!AJ179</f>
        <v>653655.54</v>
      </c>
      <c r="L876" s="141">
        <f>สกลนคร!AK179</f>
        <v>132333.51</v>
      </c>
      <c r="M876" s="141">
        <f>สกลนคร!AL179</f>
        <v>179400.66</v>
      </c>
      <c r="N876" s="137"/>
      <c r="O876" s="137"/>
      <c r="P876" s="137"/>
      <c r="Q876" s="129">
        <f t="shared" si="99"/>
        <v>-47067.149999999994</v>
      </c>
      <c r="R876" s="130">
        <f t="shared" si="100"/>
        <v>60.426260273972609</v>
      </c>
    </row>
    <row r="877" spans="1:18" x14ac:dyDescent="0.35">
      <c r="A877" s="136">
        <v>7</v>
      </c>
      <c r="B877" s="137" t="s">
        <v>61</v>
      </c>
      <c r="C877" s="137" t="s">
        <v>527</v>
      </c>
      <c r="D877" s="137" t="s">
        <v>152</v>
      </c>
      <c r="E877" s="137" t="s">
        <v>528</v>
      </c>
      <c r="F877" s="137" t="s">
        <v>180</v>
      </c>
      <c r="G877" s="137" t="s">
        <v>1259</v>
      </c>
      <c r="H877" s="138">
        <v>3183</v>
      </c>
      <c r="I877" s="136">
        <v>3</v>
      </c>
      <c r="J877" s="141">
        <f>สกลนคร!F180</f>
        <v>316241.61</v>
      </c>
      <c r="K877" s="140">
        <f>สกลนคร!AJ180</f>
        <v>338553.96</v>
      </c>
      <c r="L877" s="141">
        <f>สกลนคร!AK180</f>
        <v>127341.7</v>
      </c>
      <c r="M877" s="141">
        <f>สกลนคร!AL180</f>
        <v>192808.27000000002</v>
      </c>
      <c r="N877" s="137"/>
      <c r="O877" s="137"/>
      <c r="P877" s="137"/>
      <c r="Q877" s="129">
        <f t="shared" si="99"/>
        <v>-65466.570000000022</v>
      </c>
      <c r="R877" s="130">
        <f t="shared" si="100"/>
        <v>40.006817467797674</v>
      </c>
    </row>
    <row r="878" spans="1:18" x14ac:dyDescent="0.35">
      <c r="A878" s="136">
        <v>8</v>
      </c>
      <c r="B878" s="137" t="s">
        <v>61</v>
      </c>
      <c r="C878" s="137" t="s">
        <v>527</v>
      </c>
      <c r="D878" s="137" t="s">
        <v>152</v>
      </c>
      <c r="E878" s="137" t="s">
        <v>528</v>
      </c>
      <c r="F878" s="137" t="s">
        <v>180</v>
      </c>
      <c r="G878" s="137" t="s">
        <v>1260</v>
      </c>
      <c r="H878" s="138">
        <v>3642</v>
      </c>
      <c r="I878" s="136">
        <v>3</v>
      </c>
      <c r="J878" s="141">
        <f>สกลนคร!F181</f>
        <v>237341.71</v>
      </c>
      <c r="K878" s="140">
        <f>สกลนคร!AJ181</f>
        <v>254512.14999999997</v>
      </c>
      <c r="L878" s="141">
        <f>สกลนคร!AK181</f>
        <v>138962.01</v>
      </c>
      <c r="M878" s="141">
        <f>สกลนคร!AL181</f>
        <v>236914.32</v>
      </c>
      <c r="N878" s="137"/>
      <c r="O878" s="137"/>
      <c r="P878" s="137"/>
      <c r="Q878" s="129">
        <f t="shared" si="99"/>
        <v>-97952.31</v>
      </c>
      <c r="R878" s="130">
        <f t="shared" si="100"/>
        <v>38.155411861614503</v>
      </c>
    </row>
    <row r="879" spans="1:18" s="148" customFormat="1" x14ac:dyDescent="0.35">
      <c r="A879" s="142">
        <v>17</v>
      </c>
      <c r="B879" s="143" t="s">
        <v>61</v>
      </c>
      <c r="C879" s="143"/>
      <c r="D879" s="143"/>
      <c r="E879" s="143" t="s">
        <v>77</v>
      </c>
      <c r="F879" s="143"/>
      <c r="G879" s="143" t="s">
        <v>530</v>
      </c>
      <c r="H879" s="149">
        <f>SUM(H872:H878)</f>
        <v>24471</v>
      </c>
      <c r="I879" s="142"/>
      <c r="J879" s="145">
        <f>SUM(J871:J878)</f>
        <v>3125487.4200000004</v>
      </c>
      <c r="K879" s="145">
        <f t="shared" ref="K879:M879" si="106">SUM(K871:K878)</f>
        <v>3274573.6199999996</v>
      </c>
      <c r="L879" s="145">
        <f t="shared" si="106"/>
        <v>1009155.48</v>
      </c>
      <c r="M879" s="145">
        <f t="shared" si="106"/>
        <v>1536757.75</v>
      </c>
      <c r="N879" s="143">
        <v>7</v>
      </c>
      <c r="O879" s="143">
        <v>7</v>
      </c>
      <c r="P879" s="143">
        <f>N879-O879</f>
        <v>0</v>
      </c>
      <c r="Q879" s="146">
        <f t="shared" si="99"/>
        <v>-527602.27</v>
      </c>
      <c r="R879" s="147">
        <f>L879/H879</f>
        <v>41.238832904254011</v>
      </c>
    </row>
    <row r="880" spans="1:18" x14ac:dyDescent="0.35">
      <c r="A880" s="136">
        <v>1</v>
      </c>
      <c r="B880" s="137" t="s">
        <v>61</v>
      </c>
      <c r="C880" s="137" t="s">
        <v>531</v>
      </c>
      <c r="D880" s="137" t="s">
        <v>532</v>
      </c>
      <c r="E880" s="137" t="s">
        <v>533</v>
      </c>
      <c r="F880" s="137" t="s">
        <v>210</v>
      </c>
      <c r="G880" s="137" t="s">
        <v>534</v>
      </c>
      <c r="H880" s="138"/>
      <c r="I880" s="136"/>
      <c r="J880" s="139"/>
      <c r="K880" s="140"/>
      <c r="L880" s="141"/>
      <c r="M880" s="141"/>
      <c r="N880" s="137"/>
      <c r="O880" s="137"/>
      <c r="P880" s="137"/>
    </row>
    <row r="881" spans="1:18" x14ac:dyDescent="0.35">
      <c r="A881" s="136">
        <v>2</v>
      </c>
      <c r="B881" s="137" t="s">
        <v>61</v>
      </c>
      <c r="C881" s="137" t="s">
        <v>531</v>
      </c>
      <c r="D881" s="137" t="s">
        <v>532</v>
      </c>
      <c r="E881" s="137" t="s">
        <v>533</v>
      </c>
      <c r="F881" s="137" t="s">
        <v>180</v>
      </c>
      <c r="G881" s="137" t="s">
        <v>1261</v>
      </c>
      <c r="H881" s="138">
        <v>3093</v>
      </c>
      <c r="I881" s="136">
        <v>3</v>
      </c>
      <c r="J881" s="141">
        <f>สกลนคร!F182</f>
        <v>362547.85</v>
      </c>
      <c r="K881" s="140">
        <f>สกลนคร!AJ182</f>
        <v>357629.51</v>
      </c>
      <c r="L881" s="141">
        <f>สกลนคร!AK182</f>
        <v>43420</v>
      </c>
      <c r="M881" s="141">
        <f>สกลนคร!AL182</f>
        <v>133644.71</v>
      </c>
      <c r="N881" s="137"/>
      <c r="O881" s="137"/>
      <c r="P881" s="137"/>
      <c r="Q881" s="129">
        <f t="shared" si="99"/>
        <v>-90224.709999999992</v>
      </c>
      <c r="R881" s="130">
        <f t="shared" si="100"/>
        <v>14.038150662786938</v>
      </c>
    </row>
    <row r="882" spans="1:18" x14ac:dyDescent="0.35">
      <c r="A882" s="136">
        <v>3</v>
      </c>
      <c r="B882" s="137" t="s">
        <v>61</v>
      </c>
      <c r="C882" s="137" t="s">
        <v>531</v>
      </c>
      <c r="D882" s="137" t="s">
        <v>532</v>
      </c>
      <c r="E882" s="137" t="s">
        <v>533</v>
      </c>
      <c r="F882" s="137" t="s">
        <v>180</v>
      </c>
      <c r="G882" s="137" t="s">
        <v>1262</v>
      </c>
      <c r="H882" s="138">
        <v>2775</v>
      </c>
      <c r="I882" s="136">
        <v>2</v>
      </c>
      <c r="J882" s="141">
        <f>สกลนคร!F183</f>
        <v>40486.339999999997</v>
      </c>
      <c r="K882" s="140">
        <f>สกลนคร!AJ183</f>
        <v>89208.459999999992</v>
      </c>
      <c r="L882" s="141">
        <f>สกลนคร!AK183</f>
        <v>141559.41</v>
      </c>
      <c r="M882" s="141">
        <f>สกลนคร!AL183</f>
        <v>205053.72999999998</v>
      </c>
      <c r="N882" s="137"/>
      <c r="O882" s="137"/>
      <c r="P882" s="137"/>
      <c r="Q882" s="129">
        <f t="shared" si="99"/>
        <v>-63494.319999999978</v>
      </c>
      <c r="R882" s="130">
        <f t="shared" si="100"/>
        <v>51.0124</v>
      </c>
    </row>
    <row r="883" spans="1:18" x14ac:dyDescent="0.35">
      <c r="A883" s="136">
        <v>4</v>
      </c>
      <c r="B883" s="137" t="s">
        <v>61</v>
      </c>
      <c r="C883" s="137" t="s">
        <v>531</v>
      </c>
      <c r="D883" s="137" t="s">
        <v>532</v>
      </c>
      <c r="E883" s="137" t="s">
        <v>533</v>
      </c>
      <c r="F883" s="137" t="s">
        <v>180</v>
      </c>
      <c r="G883" s="137" t="s">
        <v>1263</v>
      </c>
      <c r="H883" s="138">
        <v>2224</v>
      </c>
      <c r="I883" s="136">
        <v>2</v>
      </c>
      <c r="J883" s="141">
        <f>สกลนคร!F184</f>
        <v>378147.35</v>
      </c>
      <c r="K883" s="140">
        <f>สกลนคร!AJ184</f>
        <v>421363.48</v>
      </c>
      <c r="L883" s="141">
        <f>สกลนคร!AK184</f>
        <v>89957.04</v>
      </c>
      <c r="M883" s="141">
        <f>สกลนคร!AL184</f>
        <v>151026.34999999998</v>
      </c>
      <c r="N883" s="137"/>
      <c r="O883" s="137"/>
      <c r="P883" s="137"/>
      <c r="Q883" s="129">
        <f t="shared" si="99"/>
        <v>-61069.309999999983</v>
      </c>
      <c r="R883" s="130">
        <f t="shared" si="100"/>
        <v>40.448309352517981</v>
      </c>
    </row>
    <row r="884" spans="1:18" x14ac:dyDescent="0.35">
      <c r="A884" s="136">
        <v>5</v>
      </c>
      <c r="B884" s="137" t="s">
        <v>61</v>
      </c>
      <c r="C884" s="137" t="s">
        <v>531</v>
      </c>
      <c r="D884" s="137" t="s">
        <v>532</v>
      </c>
      <c r="E884" s="137" t="s">
        <v>533</v>
      </c>
      <c r="F884" s="137" t="s">
        <v>180</v>
      </c>
      <c r="G884" s="137" t="s">
        <v>1264</v>
      </c>
      <c r="H884" s="138">
        <v>2037</v>
      </c>
      <c r="I884" s="136">
        <v>2</v>
      </c>
      <c r="J884" s="141">
        <f>สกลนคร!F185</f>
        <v>67900.460000000006</v>
      </c>
      <c r="K884" s="140">
        <f>สกลนคร!AJ185</f>
        <v>96414.700000000012</v>
      </c>
      <c r="L884" s="141">
        <f>สกลนคร!AK185</f>
        <v>70098.47</v>
      </c>
      <c r="M884" s="141">
        <f>สกลนคร!AL185</f>
        <v>126262.83</v>
      </c>
      <c r="N884" s="137"/>
      <c r="O884" s="137"/>
      <c r="P884" s="137"/>
      <c r="Q884" s="129">
        <f t="shared" si="99"/>
        <v>-56164.36</v>
      </c>
      <c r="R884" s="130">
        <f t="shared" si="100"/>
        <v>34.412601865488462</v>
      </c>
    </row>
    <row r="885" spans="1:18" x14ac:dyDescent="0.35">
      <c r="A885" s="136">
        <v>6</v>
      </c>
      <c r="B885" s="137" t="s">
        <v>61</v>
      </c>
      <c r="C885" s="137" t="s">
        <v>531</v>
      </c>
      <c r="D885" s="137" t="s">
        <v>532</v>
      </c>
      <c r="E885" s="137" t="s">
        <v>533</v>
      </c>
      <c r="F885" s="137" t="s">
        <v>180</v>
      </c>
      <c r="G885" s="137" t="s">
        <v>1265</v>
      </c>
      <c r="H885" s="138">
        <v>3571</v>
      </c>
      <c r="I885" s="136">
        <v>3</v>
      </c>
      <c r="J885" s="141">
        <f>สกลนคร!F186</f>
        <v>184288.29</v>
      </c>
      <c r="K885" s="140">
        <f>สกลนคร!AJ186</f>
        <v>288611.34000000003</v>
      </c>
      <c r="L885" s="141">
        <f>สกลนคร!AK186</f>
        <v>117981.23</v>
      </c>
      <c r="M885" s="141">
        <f>สกลนคร!AL186</f>
        <v>183166.75000000003</v>
      </c>
      <c r="N885" s="137"/>
      <c r="O885" s="137"/>
      <c r="P885" s="137"/>
      <c r="Q885" s="129">
        <f t="shared" si="99"/>
        <v>-65185.520000000033</v>
      </c>
      <c r="R885" s="130">
        <f t="shared" si="100"/>
        <v>33.038709045085412</v>
      </c>
    </row>
    <row r="886" spans="1:18" x14ac:dyDescent="0.35">
      <c r="A886" s="136">
        <v>7</v>
      </c>
      <c r="B886" s="137" t="s">
        <v>61</v>
      </c>
      <c r="C886" s="137" t="s">
        <v>531</v>
      </c>
      <c r="D886" s="137" t="s">
        <v>532</v>
      </c>
      <c r="E886" s="137" t="s">
        <v>533</v>
      </c>
      <c r="F886" s="137" t="s">
        <v>180</v>
      </c>
      <c r="G886" s="137" t="s">
        <v>1266</v>
      </c>
      <c r="H886" s="138">
        <v>6793</v>
      </c>
      <c r="I886" s="136">
        <v>5</v>
      </c>
      <c r="J886" s="141">
        <f>สกลนคร!F187</f>
        <v>407378.42</v>
      </c>
      <c r="K886" s="140">
        <f>สกลนคร!AJ187</f>
        <v>651365.73</v>
      </c>
      <c r="L886" s="141">
        <f>สกลนคร!AK187</f>
        <v>196468.66</v>
      </c>
      <c r="M886" s="141">
        <f>สกลนคร!AL187</f>
        <v>317868.25</v>
      </c>
      <c r="N886" s="137"/>
      <c r="O886" s="137"/>
      <c r="P886" s="137"/>
      <c r="Q886" s="129">
        <f t="shared" si="99"/>
        <v>-121399.59</v>
      </c>
      <c r="R886" s="130">
        <f t="shared" si="100"/>
        <v>28.922222876490505</v>
      </c>
    </row>
    <row r="887" spans="1:18" x14ac:dyDescent="0.35">
      <c r="A887" s="136">
        <v>8</v>
      </c>
      <c r="B887" s="137" t="s">
        <v>61</v>
      </c>
      <c r="C887" s="137" t="s">
        <v>531</v>
      </c>
      <c r="D887" s="137" t="s">
        <v>532</v>
      </c>
      <c r="E887" s="137" t="s">
        <v>533</v>
      </c>
      <c r="F887" s="137" t="s">
        <v>180</v>
      </c>
      <c r="G887" s="137" t="s">
        <v>1267</v>
      </c>
      <c r="H887" s="138">
        <v>1011</v>
      </c>
      <c r="I887" s="136">
        <v>1</v>
      </c>
      <c r="J887" s="141">
        <f>สกลนคร!F188</f>
        <v>80632.960000000006</v>
      </c>
      <c r="K887" s="140">
        <f>สกลนคร!AJ188</f>
        <v>120435.99000000002</v>
      </c>
      <c r="L887" s="141">
        <f>สกลนคร!AK188</f>
        <v>67061.710000000006</v>
      </c>
      <c r="M887" s="141">
        <f>สกลนคร!AL188</f>
        <v>109186.62</v>
      </c>
      <c r="N887" s="137"/>
      <c r="O887" s="137"/>
      <c r="P887" s="137"/>
      <c r="Q887" s="129">
        <f t="shared" si="99"/>
        <v>-42124.909999999989</v>
      </c>
      <c r="R887" s="130">
        <f t="shared" si="100"/>
        <v>66.332057368941648</v>
      </c>
    </row>
    <row r="888" spans="1:18" x14ac:dyDescent="0.35">
      <c r="A888" s="136">
        <v>9</v>
      </c>
      <c r="B888" s="137" t="s">
        <v>61</v>
      </c>
      <c r="C888" s="137" t="s">
        <v>531</v>
      </c>
      <c r="D888" s="137" t="s">
        <v>532</v>
      </c>
      <c r="E888" s="137" t="s">
        <v>533</v>
      </c>
      <c r="F888" s="137" t="s">
        <v>180</v>
      </c>
      <c r="G888" s="137" t="s">
        <v>1268</v>
      </c>
      <c r="H888" s="138">
        <v>3164</v>
      </c>
      <c r="I888" s="136">
        <v>3</v>
      </c>
      <c r="J888" s="141">
        <f>สกลนคร!F189</f>
        <v>255955.68</v>
      </c>
      <c r="K888" s="140">
        <f>สกลนคร!AJ189</f>
        <v>276647.66000000003</v>
      </c>
      <c r="L888" s="141">
        <f>สกลนคร!AK189</f>
        <v>91414.26</v>
      </c>
      <c r="M888" s="141">
        <f>สกลนคร!AL189</f>
        <v>168525.96</v>
      </c>
      <c r="N888" s="137"/>
      <c r="O888" s="137"/>
      <c r="P888" s="137"/>
      <c r="Q888" s="129">
        <f t="shared" si="99"/>
        <v>-77111.7</v>
      </c>
      <c r="R888" s="130">
        <f t="shared" si="100"/>
        <v>28.891991150442475</v>
      </c>
    </row>
    <row r="889" spans="1:18" s="148" customFormat="1" x14ac:dyDescent="0.35">
      <c r="A889" s="142">
        <v>18</v>
      </c>
      <c r="B889" s="143" t="s">
        <v>61</v>
      </c>
      <c r="C889" s="143"/>
      <c r="D889" s="143"/>
      <c r="E889" s="143" t="s">
        <v>77</v>
      </c>
      <c r="F889" s="143"/>
      <c r="G889" s="143" t="s">
        <v>535</v>
      </c>
      <c r="H889" s="149">
        <f>SUM(H881:H888)</f>
        <v>24668</v>
      </c>
      <c r="I889" s="142"/>
      <c r="J889" s="145">
        <f>SUM(J880:J888)</f>
        <v>1777337.3499999999</v>
      </c>
      <c r="K889" s="145">
        <f t="shared" ref="K889:M889" si="107">SUM(K880:K888)</f>
        <v>2301676.87</v>
      </c>
      <c r="L889" s="145">
        <f t="shared" si="107"/>
        <v>817960.78</v>
      </c>
      <c r="M889" s="145">
        <f t="shared" si="107"/>
        <v>1394735.1999999997</v>
      </c>
      <c r="N889" s="143">
        <v>8</v>
      </c>
      <c r="O889" s="143">
        <v>8</v>
      </c>
      <c r="P889" s="143">
        <f>N889-O889</f>
        <v>0</v>
      </c>
      <c r="Q889" s="146">
        <f t="shared" si="99"/>
        <v>-576774.41999999969</v>
      </c>
      <c r="R889" s="147">
        <f t="shared" si="100"/>
        <v>33.158779795686719</v>
      </c>
    </row>
    <row r="890" spans="1:18" s="148" customFormat="1" ht="21.75" thickBot="1" x14ac:dyDescent="0.4">
      <c r="A890" s="157"/>
      <c r="B890" s="158" t="s">
        <v>61</v>
      </c>
      <c r="C890" s="158" t="s">
        <v>61</v>
      </c>
      <c r="D890" s="158" t="s">
        <v>61</v>
      </c>
      <c r="E890" s="158" t="s">
        <v>61</v>
      </c>
      <c r="F890" s="158"/>
      <c r="G890" s="158" t="s">
        <v>536</v>
      </c>
      <c r="H890" s="159">
        <f>H711+H719+H726+H742+H751+H762+H768+H788+H796+H808+H821+H843+H849+H855+H862+H870+H879+H889</f>
        <v>667777</v>
      </c>
      <c r="I890" s="157"/>
      <c r="J890" s="160">
        <f>J711+J719+J726+J742+J751+J762+J768+J788+J796+J808+J821+J843+J849+J855+J862+J870+J879+J889</f>
        <v>86438708.290000007</v>
      </c>
      <c r="K890" s="161">
        <f>K711+K719+K726+K742+K751+K762+K768+K788+K796+K808+K821+K843+K849+K855+K862+K870+K879+K889</f>
        <v>83300503.729999989</v>
      </c>
      <c r="L890" s="160">
        <f t="shared" ref="L890:M890" si="108">L711+L719+L726+L742+L751+L762+L768+L788+L796+L808+L821+L843+L849+L855+L862+L870+L879+L889</f>
        <v>58452041.039999984</v>
      </c>
      <c r="M890" s="160">
        <f t="shared" si="108"/>
        <v>46125827.409999996</v>
      </c>
      <c r="N890" s="158">
        <f>N711+N719+N726+N742+N751+N762+N768+N788+N796+N808+N821+N843+N849+N855+N862+N870+N879+N889</f>
        <v>168</v>
      </c>
      <c r="O890" s="158">
        <f>O711+O719+O726+O742+O751+O762+O768+O788+O796+O808+O821+O843+O849+O855+O862+O870+O879+O889</f>
        <v>167</v>
      </c>
      <c r="P890" s="158">
        <f>N890-O890</f>
        <v>1</v>
      </c>
      <c r="Q890" s="146">
        <f t="shared" si="99"/>
        <v>12326213.629999988</v>
      </c>
      <c r="R890" s="147">
        <f t="shared" si="100"/>
        <v>87.532276553400294</v>
      </c>
    </row>
    <row r="891" spans="1:18" ht="22.5" thickTop="1" thickBot="1" x14ac:dyDescent="0.4">
      <c r="A891" s="162"/>
      <c r="B891" s="163"/>
      <c r="C891" s="163"/>
      <c r="D891" s="163"/>
      <c r="E891" s="329" t="s">
        <v>537</v>
      </c>
      <c r="F891" s="330"/>
      <c r="G891" s="331"/>
      <c r="H891" s="164"/>
      <c r="I891" s="162"/>
      <c r="J891" s="165">
        <f>J890/O890</f>
        <v>517597.05562874256</v>
      </c>
      <c r="K891" s="166">
        <f>K890/O890</f>
        <v>498805.41155688616</v>
      </c>
      <c r="L891" s="165">
        <f>L890/O890</f>
        <v>350012.22179640707</v>
      </c>
      <c r="M891" s="165">
        <f>M890/O890</f>
        <v>276202.55934131733</v>
      </c>
      <c r="N891" s="214"/>
      <c r="O891" s="214"/>
      <c r="P891" s="214"/>
      <c r="Q891" s="129">
        <f t="shared" si="99"/>
        <v>73809.66245508974</v>
      </c>
    </row>
    <row r="892" spans="1:18" ht="21.75" thickTop="1" x14ac:dyDescent="0.35">
      <c r="A892" s="167">
        <v>1</v>
      </c>
      <c r="B892" s="168" t="s">
        <v>58</v>
      </c>
      <c r="C892" s="168" t="s">
        <v>538</v>
      </c>
      <c r="D892" s="168" t="s">
        <v>539</v>
      </c>
      <c r="E892" s="168" t="s">
        <v>540</v>
      </c>
      <c r="F892" s="168" t="s">
        <v>177</v>
      </c>
      <c r="G892" s="168" t="s">
        <v>541</v>
      </c>
      <c r="H892" s="169"/>
      <c r="I892" s="167"/>
      <c r="J892" s="170"/>
      <c r="K892" s="171"/>
      <c r="L892" s="172"/>
      <c r="M892" s="172"/>
      <c r="N892" s="168"/>
      <c r="O892" s="168"/>
      <c r="P892" s="168"/>
    </row>
    <row r="893" spans="1:18" x14ac:dyDescent="0.35">
      <c r="A893" s="136">
        <v>2</v>
      </c>
      <c r="B893" s="137" t="s">
        <v>58</v>
      </c>
      <c r="C893" s="137" t="s">
        <v>538</v>
      </c>
      <c r="D893" s="137" t="s">
        <v>539</v>
      </c>
      <c r="E893" s="137" t="s">
        <v>540</v>
      </c>
      <c r="F893" s="137" t="s">
        <v>180</v>
      </c>
      <c r="G893" s="137" t="s">
        <v>1269</v>
      </c>
      <c r="H893" s="138">
        <v>3670</v>
      </c>
      <c r="I893" s="136">
        <v>3</v>
      </c>
      <c r="J893" s="139">
        <f>นครพนม!F4</f>
        <v>108935.51</v>
      </c>
      <c r="K893" s="140">
        <f>นครพนม!AJ4</f>
        <v>299412.86</v>
      </c>
      <c r="L893" s="141">
        <f>นครพนม!AK4</f>
        <v>109643.9</v>
      </c>
      <c r="M893" s="141">
        <f>นครพนม!AL4</f>
        <v>135850</v>
      </c>
      <c r="N893" s="137"/>
      <c r="O893" s="137"/>
      <c r="P893" s="137"/>
      <c r="Q893" s="129">
        <f t="shared" si="99"/>
        <v>-26206.100000000006</v>
      </c>
      <c r="R893" s="130">
        <f t="shared" si="100"/>
        <v>29.875722070844684</v>
      </c>
    </row>
    <row r="894" spans="1:18" x14ac:dyDescent="0.35">
      <c r="A894" s="136">
        <v>3</v>
      </c>
      <c r="B894" s="137" t="s">
        <v>58</v>
      </c>
      <c r="C894" s="137" t="s">
        <v>538</v>
      </c>
      <c r="D894" s="137" t="s">
        <v>539</v>
      </c>
      <c r="E894" s="137" t="s">
        <v>540</v>
      </c>
      <c r="F894" s="137" t="s">
        <v>180</v>
      </c>
      <c r="G894" s="137" t="s">
        <v>1270</v>
      </c>
      <c r="H894" s="138">
        <v>5165</v>
      </c>
      <c r="I894" s="136">
        <v>4</v>
      </c>
      <c r="J894" s="139">
        <f>นครพนม!F5</f>
        <v>308355.83</v>
      </c>
      <c r="K894" s="140">
        <f>นครพนม!AJ5</f>
        <v>358324.15</v>
      </c>
      <c r="L894" s="141">
        <f>นครพนม!AK5</f>
        <v>141100</v>
      </c>
      <c r="M894" s="141">
        <f>นครพนม!AL5</f>
        <v>248290.1</v>
      </c>
      <c r="N894" s="137"/>
      <c r="O894" s="137"/>
      <c r="P894" s="137"/>
      <c r="Q894" s="129">
        <f t="shared" si="99"/>
        <v>-107190.1</v>
      </c>
      <c r="R894" s="130">
        <f t="shared" si="100"/>
        <v>27.318489835430785</v>
      </c>
    </row>
    <row r="895" spans="1:18" x14ac:dyDescent="0.35">
      <c r="A895" s="136">
        <v>4</v>
      </c>
      <c r="B895" s="137" t="s">
        <v>58</v>
      </c>
      <c r="C895" s="137" t="s">
        <v>538</v>
      </c>
      <c r="D895" s="137" t="s">
        <v>539</v>
      </c>
      <c r="E895" s="137" t="s">
        <v>540</v>
      </c>
      <c r="F895" s="137" t="s">
        <v>180</v>
      </c>
      <c r="G895" s="137" t="s">
        <v>1271</v>
      </c>
      <c r="H895" s="138">
        <v>4663</v>
      </c>
      <c r="I895" s="136">
        <v>4</v>
      </c>
      <c r="J895" s="139">
        <f>นครพนม!F6</f>
        <v>313891.32</v>
      </c>
      <c r="K895" s="140">
        <f>นครพนม!AJ6</f>
        <v>407819.06</v>
      </c>
      <c r="L895" s="141">
        <f>นครพนม!AK6</f>
        <v>129200</v>
      </c>
      <c r="M895" s="141">
        <f>นครพนม!AL6</f>
        <v>249745.86</v>
      </c>
      <c r="N895" s="137"/>
      <c r="O895" s="137"/>
      <c r="P895" s="137"/>
      <c r="Q895" s="129">
        <f t="shared" si="99"/>
        <v>-120545.85999999999</v>
      </c>
      <c r="R895" s="130">
        <f t="shared" si="100"/>
        <v>27.707484452069483</v>
      </c>
    </row>
    <row r="896" spans="1:18" x14ac:dyDescent="0.35">
      <c r="A896" s="136">
        <v>5</v>
      </c>
      <c r="B896" s="137" t="s">
        <v>58</v>
      </c>
      <c r="C896" s="137" t="s">
        <v>538</v>
      </c>
      <c r="D896" s="137" t="s">
        <v>539</v>
      </c>
      <c r="E896" s="137" t="s">
        <v>540</v>
      </c>
      <c r="F896" s="137" t="s">
        <v>180</v>
      </c>
      <c r="G896" s="137" t="s">
        <v>1272</v>
      </c>
      <c r="H896" s="138">
        <v>4364</v>
      </c>
      <c r="I896" s="136">
        <v>3</v>
      </c>
      <c r="J896" s="139">
        <f>นครพนม!F7</f>
        <v>53019.44</v>
      </c>
      <c r="K896" s="140">
        <f>นครพนม!AJ7</f>
        <v>48306.81</v>
      </c>
      <c r="L896" s="141">
        <f>นครพนม!AK7</f>
        <v>168715</v>
      </c>
      <c r="M896" s="141">
        <f>นครพนม!AL7</f>
        <v>153226</v>
      </c>
      <c r="N896" s="137"/>
      <c r="O896" s="137"/>
      <c r="P896" s="137"/>
      <c r="Q896" s="129">
        <f t="shared" si="99"/>
        <v>15489</v>
      </c>
      <c r="R896" s="130">
        <f t="shared" si="100"/>
        <v>38.660632447296059</v>
      </c>
    </row>
    <row r="897" spans="1:18" x14ac:dyDescent="0.35">
      <c r="A897" s="136">
        <v>6</v>
      </c>
      <c r="B897" s="137" t="s">
        <v>58</v>
      </c>
      <c r="C897" s="137" t="s">
        <v>538</v>
      </c>
      <c r="D897" s="137" t="s">
        <v>539</v>
      </c>
      <c r="E897" s="137" t="s">
        <v>540</v>
      </c>
      <c r="F897" s="137" t="s">
        <v>180</v>
      </c>
      <c r="G897" s="137" t="s">
        <v>1273</v>
      </c>
      <c r="H897" s="138">
        <v>4222</v>
      </c>
      <c r="I897" s="136">
        <v>3</v>
      </c>
      <c r="J897" s="139">
        <f>นครพนม!F8</f>
        <v>450051.71</v>
      </c>
      <c r="K897" s="140">
        <f>นครพนม!AJ8</f>
        <v>483875.08</v>
      </c>
      <c r="L897" s="141">
        <f>นครพนม!AK8</f>
        <v>113600</v>
      </c>
      <c r="M897" s="141">
        <f>นครพนม!AL8</f>
        <v>161320</v>
      </c>
      <c r="N897" s="137"/>
      <c r="O897" s="137"/>
      <c r="P897" s="137"/>
      <c r="Q897" s="129">
        <f t="shared" si="99"/>
        <v>-47720</v>
      </c>
      <c r="R897" s="130">
        <f t="shared" si="100"/>
        <v>26.906679298910468</v>
      </c>
    </row>
    <row r="898" spans="1:18" x14ac:dyDescent="0.35">
      <c r="A898" s="136">
        <v>7</v>
      </c>
      <c r="B898" s="137" t="s">
        <v>58</v>
      </c>
      <c r="C898" s="137" t="s">
        <v>538</v>
      </c>
      <c r="D898" s="137" t="s">
        <v>539</v>
      </c>
      <c r="E898" s="137" t="s">
        <v>540</v>
      </c>
      <c r="F898" s="137" t="s">
        <v>180</v>
      </c>
      <c r="G898" s="137" t="s">
        <v>1274</v>
      </c>
      <c r="H898" s="138">
        <v>3681</v>
      </c>
      <c r="I898" s="136">
        <v>3</v>
      </c>
      <c r="J898" s="139">
        <f>นครพนม!F9</f>
        <v>42139.05</v>
      </c>
      <c r="K898" s="140">
        <f>นครพนม!AJ9</f>
        <v>108124.34</v>
      </c>
      <c r="L898" s="141">
        <f>นครพนม!AK9</f>
        <v>96140</v>
      </c>
      <c r="M898" s="141">
        <f>นครพนม!AL9</f>
        <v>156840.9</v>
      </c>
      <c r="N898" s="137"/>
      <c r="O898" s="137"/>
      <c r="P898" s="137"/>
      <c r="Q898" s="129">
        <f t="shared" si="99"/>
        <v>-60700.899999999994</v>
      </c>
      <c r="R898" s="130">
        <f t="shared" si="100"/>
        <v>26.117902743819613</v>
      </c>
    </row>
    <row r="899" spans="1:18" x14ac:dyDescent="0.35">
      <c r="A899" s="136">
        <v>8</v>
      </c>
      <c r="B899" s="137" t="s">
        <v>58</v>
      </c>
      <c r="C899" s="137" t="s">
        <v>538</v>
      </c>
      <c r="D899" s="137" t="s">
        <v>539</v>
      </c>
      <c r="E899" s="137" t="s">
        <v>540</v>
      </c>
      <c r="F899" s="137" t="s">
        <v>180</v>
      </c>
      <c r="G899" s="137" t="s">
        <v>1275</v>
      </c>
      <c r="H899" s="138">
        <v>2627</v>
      </c>
      <c r="I899" s="136">
        <v>2</v>
      </c>
      <c r="J899" s="139">
        <f>นครพนม!F10</f>
        <v>214811.07</v>
      </c>
      <c r="K899" s="140">
        <f>นครพนม!AJ10</f>
        <v>418719.39</v>
      </c>
      <c r="L899" s="141">
        <f>นครพนม!AK10</f>
        <v>345290.32</v>
      </c>
      <c r="M899" s="141">
        <f>นครพนม!AL10</f>
        <v>547222.33000000007</v>
      </c>
      <c r="N899" s="137"/>
      <c r="O899" s="137"/>
      <c r="P899" s="137"/>
      <c r="Q899" s="129">
        <f t="shared" si="99"/>
        <v>-201932.01000000007</v>
      </c>
      <c r="R899" s="130">
        <f t="shared" si="100"/>
        <v>131.43902550437761</v>
      </c>
    </row>
    <row r="900" spans="1:18" x14ac:dyDescent="0.35">
      <c r="A900" s="136">
        <v>9</v>
      </c>
      <c r="B900" s="137" t="s">
        <v>58</v>
      </c>
      <c r="C900" s="137" t="s">
        <v>538</v>
      </c>
      <c r="D900" s="137" t="s">
        <v>539</v>
      </c>
      <c r="E900" s="137" t="s">
        <v>540</v>
      </c>
      <c r="F900" s="137" t="s">
        <v>180</v>
      </c>
      <c r="G900" s="137" t="s">
        <v>1276</v>
      </c>
      <c r="H900" s="138">
        <v>2345</v>
      </c>
      <c r="I900" s="136">
        <v>2</v>
      </c>
      <c r="J900" s="139">
        <f>นครพนม!F11</f>
        <v>102669.54</v>
      </c>
      <c r="K900" s="140">
        <f>นครพนม!AJ11</f>
        <v>187520.13</v>
      </c>
      <c r="L900" s="141">
        <f>นครพนม!AK11</f>
        <v>74791.3</v>
      </c>
      <c r="M900" s="141">
        <f>นครพนม!AL11</f>
        <v>166624.29</v>
      </c>
      <c r="N900" s="137"/>
      <c r="O900" s="137"/>
      <c r="P900" s="137"/>
      <c r="Q900" s="129">
        <f t="shared" si="99"/>
        <v>-91832.99</v>
      </c>
      <c r="R900" s="130">
        <f t="shared" si="100"/>
        <v>31.893944562899787</v>
      </c>
    </row>
    <row r="901" spans="1:18" x14ac:dyDescent="0.35">
      <c r="A901" s="136">
        <v>10</v>
      </c>
      <c r="B901" s="137" t="s">
        <v>58</v>
      </c>
      <c r="C901" s="137" t="s">
        <v>538</v>
      </c>
      <c r="D901" s="137" t="s">
        <v>539</v>
      </c>
      <c r="E901" s="137" t="s">
        <v>540</v>
      </c>
      <c r="F901" s="137" t="s">
        <v>180</v>
      </c>
      <c r="G901" s="137" t="s">
        <v>1277</v>
      </c>
      <c r="H901" s="138">
        <v>2209</v>
      </c>
      <c r="I901" s="136">
        <v>2</v>
      </c>
      <c r="J901" s="139">
        <f>นครพนม!F12</f>
        <v>351333.76</v>
      </c>
      <c r="K901" s="140">
        <f>นครพนม!AJ12</f>
        <v>661933.94999999995</v>
      </c>
      <c r="L901" s="141">
        <f>นครพนม!AK12</f>
        <v>120180</v>
      </c>
      <c r="M901" s="141">
        <f>นครพนม!AL12</f>
        <v>133603.1</v>
      </c>
      <c r="N901" s="137"/>
      <c r="O901" s="137"/>
      <c r="P901" s="137"/>
      <c r="Q901" s="129">
        <f t="shared" si="99"/>
        <v>-13423.100000000006</v>
      </c>
      <c r="R901" s="130">
        <f t="shared" si="100"/>
        <v>54.404708012675421</v>
      </c>
    </row>
    <row r="902" spans="1:18" x14ac:dyDescent="0.35">
      <c r="A902" s="136">
        <v>11</v>
      </c>
      <c r="B902" s="137" t="s">
        <v>58</v>
      </c>
      <c r="C902" s="137" t="s">
        <v>538</v>
      </c>
      <c r="D902" s="137" t="s">
        <v>539</v>
      </c>
      <c r="E902" s="137" t="s">
        <v>540</v>
      </c>
      <c r="F902" s="137" t="s">
        <v>180</v>
      </c>
      <c r="G902" s="137" t="s">
        <v>1278</v>
      </c>
      <c r="H902" s="138">
        <v>2329</v>
      </c>
      <c r="I902" s="136">
        <v>2</v>
      </c>
      <c r="J902" s="139">
        <f>นครพนม!F13</f>
        <v>124838.71</v>
      </c>
      <c r="K902" s="140">
        <f>นครพนม!AJ13</f>
        <v>240826.5</v>
      </c>
      <c r="L902" s="141">
        <f>นครพนม!AK13</f>
        <v>166869.62</v>
      </c>
      <c r="M902" s="141">
        <f>นครพนม!AL13</f>
        <v>126234</v>
      </c>
      <c r="N902" s="137"/>
      <c r="O902" s="137"/>
      <c r="P902" s="137"/>
      <c r="Q902" s="129">
        <f t="shared" si="99"/>
        <v>40635.619999999995</v>
      </c>
      <c r="R902" s="130">
        <f t="shared" si="100"/>
        <v>71.64861313868613</v>
      </c>
    </row>
    <row r="903" spans="1:18" x14ac:dyDescent="0.35">
      <c r="A903" s="136">
        <v>12</v>
      </c>
      <c r="B903" s="137" t="s">
        <v>58</v>
      </c>
      <c r="C903" s="137" t="s">
        <v>538</v>
      </c>
      <c r="D903" s="137" t="s">
        <v>539</v>
      </c>
      <c r="E903" s="137" t="s">
        <v>540</v>
      </c>
      <c r="F903" s="137" t="s">
        <v>180</v>
      </c>
      <c r="G903" s="137" t="s">
        <v>1279</v>
      </c>
      <c r="H903" s="138">
        <v>2781</v>
      </c>
      <c r="I903" s="136">
        <v>2</v>
      </c>
      <c r="J903" s="139">
        <f>นครพนม!F14</f>
        <v>49697.16</v>
      </c>
      <c r="K903" s="140">
        <f>นครพนม!AJ14</f>
        <v>321882.08999999997</v>
      </c>
      <c r="L903" s="141">
        <f>นครพนม!AK14</f>
        <v>58630</v>
      </c>
      <c r="M903" s="141">
        <f>นครพนม!AL14</f>
        <v>132542.5</v>
      </c>
      <c r="N903" s="137"/>
      <c r="O903" s="137"/>
      <c r="P903" s="137"/>
      <c r="Q903" s="129">
        <f t="shared" ref="Q903:Q966" si="109">L903-M903</f>
        <v>-73912.5</v>
      </c>
      <c r="R903" s="130">
        <f t="shared" ref="R903:R966" si="110">L903/H903</f>
        <v>21.082344480402732</v>
      </c>
    </row>
    <row r="904" spans="1:18" x14ac:dyDescent="0.35">
      <c r="A904" s="136">
        <v>13</v>
      </c>
      <c r="B904" s="137" t="s">
        <v>58</v>
      </c>
      <c r="C904" s="137" t="s">
        <v>538</v>
      </c>
      <c r="D904" s="137" t="s">
        <v>539</v>
      </c>
      <c r="E904" s="137" t="s">
        <v>540</v>
      </c>
      <c r="F904" s="137" t="s">
        <v>180</v>
      </c>
      <c r="G904" s="137" t="s">
        <v>1280</v>
      </c>
      <c r="H904" s="138">
        <v>3427</v>
      </c>
      <c r="I904" s="136">
        <v>3</v>
      </c>
      <c r="J904" s="139">
        <f>นครพนม!F15</f>
        <v>53781.02</v>
      </c>
      <c r="K904" s="140">
        <f>นครพนม!AJ15</f>
        <v>169385.24</v>
      </c>
      <c r="L904" s="141">
        <f>นครพนม!AK15</f>
        <v>109790</v>
      </c>
      <c r="M904" s="141">
        <f>นครพนม!AL15</f>
        <v>145996.21</v>
      </c>
      <c r="N904" s="137"/>
      <c r="O904" s="137"/>
      <c r="P904" s="137"/>
      <c r="Q904" s="129">
        <f t="shared" si="109"/>
        <v>-36206.209999999992</v>
      </c>
      <c r="R904" s="130">
        <f t="shared" si="110"/>
        <v>32.036766851473594</v>
      </c>
    </row>
    <row r="905" spans="1:18" x14ac:dyDescent="0.35">
      <c r="A905" s="136">
        <v>14</v>
      </c>
      <c r="B905" s="137" t="s">
        <v>58</v>
      </c>
      <c r="C905" s="137" t="s">
        <v>538</v>
      </c>
      <c r="D905" s="137" t="s">
        <v>539</v>
      </c>
      <c r="E905" s="137" t="s">
        <v>540</v>
      </c>
      <c r="F905" s="137" t="s">
        <v>180</v>
      </c>
      <c r="G905" s="137" t="s">
        <v>1281</v>
      </c>
      <c r="H905" s="138">
        <v>2582</v>
      </c>
      <c r="I905" s="136">
        <v>2</v>
      </c>
      <c r="J905" s="139">
        <f>นครพนม!F16</f>
        <v>8120.03</v>
      </c>
      <c r="K905" s="140">
        <f>นครพนม!AJ16</f>
        <v>159518.60999999999</v>
      </c>
      <c r="L905" s="141">
        <f>นครพนม!AK16</f>
        <v>78926.73</v>
      </c>
      <c r="M905" s="141">
        <f>นครพนม!AL16</f>
        <v>109040.73</v>
      </c>
      <c r="N905" s="137"/>
      <c r="O905" s="137"/>
      <c r="P905" s="137"/>
      <c r="Q905" s="129">
        <f t="shared" si="109"/>
        <v>-30114</v>
      </c>
      <c r="R905" s="130">
        <f t="shared" si="110"/>
        <v>30.568059643687064</v>
      </c>
    </row>
    <row r="906" spans="1:18" x14ac:dyDescent="0.35">
      <c r="A906" s="136">
        <v>15</v>
      </c>
      <c r="B906" s="137" t="s">
        <v>58</v>
      </c>
      <c r="C906" s="137" t="s">
        <v>538</v>
      </c>
      <c r="D906" s="137" t="s">
        <v>539</v>
      </c>
      <c r="E906" s="137" t="s">
        <v>540</v>
      </c>
      <c r="F906" s="137" t="s">
        <v>180</v>
      </c>
      <c r="G906" s="137" t="s">
        <v>1282</v>
      </c>
      <c r="H906" s="138">
        <v>1491</v>
      </c>
      <c r="I906" s="136">
        <v>1</v>
      </c>
      <c r="J906" s="139">
        <f>นครพนม!F17</f>
        <v>220201.83</v>
      </c>
      <c r="K906" s="140">
        <f>นครพนม!AJ17</f>
        <v>281151.84999999998</v>
      </c>
      <c r="L906" s="141">
        <f>นครพนม!AK17</f>
        <v>138423.38</v>
      </c>
      <c r="M906" s="141">
        <f>นครพนม!AL17</f>
        <v>117444.01</v>
      </c>
      <c r="N906" s="137"/>
      <c r="O906" s="137"/>
      <c r="P906" s="137"/>
      <c r="Q906" s="129">
        <f t="shared" si="109"/>
        <v>20979.37000000001</v>
      </c>
      <c r="R906" s="130">
        <f t="shared" si="110"/>
        <v>92.83928906773977</v>
      </c>
    </row>
    <row r="907" spans="1:18" x14ac:dyDescent="0.35">
      <c r="A907" s="136">
        <v>16</v>
      </c>
      <c r="B907" s="137" t="s">
        <v>58</v>
      </c>
      <c r="C907" s="137" t="s">
        <v>538</v>
      </c>
      <c r="D907" s="137" t="s">
        <v>539</v>
      </c>
      <c r="E907" s="137" t="s">
        <v>540</v>
      </c>
      <c r="F907" s="137" t="s">
        <v>180</v>
      </c>
      <c r="G907" s="137" t="s">
        <v>1283</v>
      </c>
      <c r="H907" s="138">
        <v>2154</v>
      </c>
      <c r="I907" s="136">
        <v>2</v>
      </c>
      <c r="J907" s="139">
        <f>นครพนม!F18</f>
        <v>133092.76999999999</v>
      </c>
      <c r="K907" s="140">
        <f>นครพนม!AJ18</f>
        <v>352065.77</v>
      </c>
      <c r="L907" s="141">
        <f>นครพนม!AK18</f>
        <v>224206.35</v>
      </c>
      <c r="M907" s="141">
        <f>นครพนม!AL18</f>
        <v>108441.38</v>
      </c>
      <c r="N907" s="137"/>
      <c r="O907" s="137"/>
      <c r="P907" s="137"/>
      <c r="Q907" s="129">
        <f t="shared" si="109"/>
        <v>115764.97</v>
      </c>
      <c r="R907" s="130">
        <f t="shared" si="110"/>
        <v>104.08837047353761</v>
      </c>
    </row>
    <row r="908" spans="1:18" x14ac:dyDescent="0.35">
      <c r="A908" s="136">
        <v>17</v>
      </c>
      <c r="B908" s="137" t="s">
        <v>58</v>
      </c>
      <c r="C908" s="137" t="s">
        <v>538</v>
      </c>
      <c r="D908" s="137" t="s">
        <v>539</v>
      </c>
      <c r="E908" s="137" t="s">
        <v>540</v>
      </c>
      <c r="F908" s="137" t="s">
        <v>180</v>
      </c>
      <c r="G908" s="137" t="s">
        <v>1284</v>
      </c>
      <c r="H908" s="138">
        <v>3909</v>
      </c>
      <c r="I908" s="136">
        <v>3</v>
      </c>
      <c r="J908" s="139">
        <f>นครพนม!F19</f>
        <v>56573.34</v>
      </c>
      <c r="K908" s="140">
        <f>นครพนม!AJ19</f>
        <v>143924.64000000001</v>
      </c>
      <c r="L908" s="141">
        <f>นครพนม!AK19</f>
        <v>153263.85999999999</v>
      </c>
      <c r="M908" s="141">
        <f>นครพนม!AL19</f>
        <v>178744.91</v>
      </c>
      <c r="N908" s="137"/>
      <c r="O908" s="137"/>
      <c r="P908" s="137"/>
      <c r="Q908" s="129">
        <f t="shared" si="109"/>
        <v>-25481.050000000017</v>
      </c>
      <c r="R908" s="130">
        <f t="shared" si="110"/>
        <v>39.207945766180607</v>
      </c>
    </row>
    <row r="909" spans="1:18" x14ac:dyDescent="0.35">
      <c r="A909" s="136">
        <v>18</v>
      </c>
      <c r="B909" s="137" t="s">
        <v>58</v>
      </c>
      <c r="C909" s="137" t="s">
        <v>538</v>
      </c>
      <c r="D909" s="137" t="s">
        <v>539</v>
      </c>
      <c r="E909" s="137" t="s">
        <v>540</v>
      </c>
      <c r="F909" s="137" t="s">
        <v>180</v>
      </c>
      <c r="G909" s="137" t="s">
        <v>1285</v>
      </c>
      <c r="H909" s="138">
        <v>2875</v>
      </c>
      <c r="I909" s="136">
        <v>2</v>
      </c>
      <c r="J909" s="139">
        <f>นครพนม!F20</f>
        <v>493899.6</v>
      </c>
      <c r="K909" s="140">
        <f>นครพนม!AJ20</f>
        <v>725928.95</v>
      </c>
      <c r="L909" s="141">
        <f>นครพนม!AK20</f>
        <v>161721.44</v>
      </c>
      <c r="M909" s="141">
        <f>นครพนม!AL20</f>
        <v>169653.91</v>
      </c>
      <c r="N909" s="137"/>
      <c r="O909" s="137"/>
      <c r="P909" s="137"/>
      <c r="Q909" s="129">
        <f t="shared" si="109"/>
        <v>-7932.4700000000012</v>
      </c>
      <c r="R909" s="130">
        <f t="shared" si="110"/>
        <v>56.250935652173915</v>
      </c>
    </row>
    <row r="910" spans="1:18" x14ac:dyDescent="0.35">
      <c r="A910" s="136">
        <v>19</v>
      </c>
      <c r="B910" s="137" t="s">
        <v>58</v>
      </c>
      <c r="C910" s="137" t="s">
        <v>538</v>
      </c>
      <c r="D910" s="137" t="s">
        <v>539</v>
      </c>
      <c r="E910" s="137" t="s">
        <v>540</v>
      </c>
      <c r="F910" s="137" t="s">
        <v>180</v>
      </c>
      <c r="G910" s="137" t="s">
        <v>1286</v>
      </c>
      <c r="H910" s="138">
        <v>4102</v>
      </c>
      <c r="I910" s="136">
        <v>3</v>
      </c>
      <c r="J910" s="139">
        <f>นครพนม!F21</f>
        <v>95647.43</v>
      </c>
      <c r="K910" s="140">
        <f>นครพนม!AJ21</f>
        <v>236074.12</v>
      </c>
      <c r="L910" s="141">
        <f>นครพนม!AK21</f>
        <v>158850</v>
      </c>
      <c r="M910" s="141">
        <f>นครพนม!AL21</f>
        <v>221389.22</v>
      </c>
      <c r="N910" s="137"/>
      <c r="O910" s="137"/>
      <c r="P910" s="137"/>
      <c r="Q910" s="129">
        <f t="shared" si="109"/>
        <v>-62539.22</v>
      </c>
      <c r="R910" s="130">
        <f t="shared" si="110"/>
        <v>38.725012189176013</v>
      </c>
    </row>
    <row r="911" spans="1:18" x14ac:dyDescent="0.35">
      <c r="A911" s="136">
        <v>20</v>
      </c>
      <c r="B911" s="137" t="s">
        <v>58</v>
      </c>
      <c r="C911" s="137" t="s">
        <v>538</v>
      </c>
      <c r="D911" s="137" t="s">
        <v>539</v>
      </c>
      <c r="E911" s="137" t="s">
        <v>540</v>
      </c>
      <c r="F911" s="137" t="s">
        <v>180</v>
      </c>
      <c r="G911" s="137" t="s">
        <v>1287</v>
      </c>
      <c r="H911" s="138">
        <v>3593</v>
      </c>
      <c r="I911" s="136">
        <v>3</v>
      </c>
      <c r="J911" s="139">
        <f>นครพนม!F22</f>
        <v>402858.71</v>
      </c>
      <c r="K911" s="140">
        <f>นครพนม!AJ22</f>
        <v>494066.94</v>
      </c>
      <c r="L911" s="141">
        <f>นครพนม!AK22</f>
        <v>114760</v>
      </c>
      <c r="M911" s="141">
        <f>นครพนม!AL22</f>
        <v>158228.89000000001</v>
      </c>
      <c r="N911" s="137"/>
      <c r="O911" s="137"/>
      <c r="P911" s="137"/>
      <c r="Q911" s="129">
        <f t="shared" si="109"/>
        <v>-43468.890000000014</v>
      </c>
      <c r="R911" s="130">
        <f t="shared" si="110"/>
        <v>31.93988310603952</v>
      </c>
    </row>
    <row r="912" spans="1:18" x14ac:dyDescent="0.35">
      <c r="A912" s="136">
        <v>21</v>
      </c>
      <c r="B912" s="137" t="s">
        <v>58</v>
      </c>
      <c r="C912" s="137" t="s">
        <v>538</v>
      </c>
      <c r="D912" s="137" t="s">
        <v>539</v>
      </c>
      <c r="E912" s="137" t="s">
        <v>540</v>
      </c>
      <c r="F912" s="137" t="s">
        <v>180</v>
      </c>
      <c r="G912" s="137" t="s">
        <v>1288</v>
      </c>
      <c r="H912" s="138">
        <v>2119</v>
      </c>
      <c r="I912" s="136">
        <v>2</v>
      </c>
      <c r="J912" s="139">
        <f>นครพนม!F23</f>
        <v>434342.67</v>
      </c>
      <c r="K912" s="140">
        <f>นครพนม!AJ23</f>
        <v>513094.03</v>
      </c>
      <c r="L912" s="141">
        <f>นครพนม!AK23</f>
        <v>106122.18</v>
      </c>
      <c r="M912" s="141">
        <f>นครพนม!AL23</f>
        <v>139190.08000000002</v>
      </c>
      <c r="N912" s="137"/>
      <c r="O912" s="137"/>
      <c r="P912" s="137"/>
      <c r="Q912" s="129">
        <f t="shared" si="109"/>
        <v>-33067.900000000023</v>
      </c>
      <c r="R912" s="130">
        <f t="shared" si="110"/>
        <v>50.081255309108066</v>
      </c>
    </row>
    <row r="913" spans="1:18" x14ac:dyDescent="0.35">
      <c r="A913" s="136">
        <v>22</v>
      </c>
      <c r="B913" s="137" t="s">
        <v>58</v>
      </c>
      <c r="C913" s="137" t="s">
        <v>538</v>
      </c>
      <c r="D913" s="137" t="s">
        <v>539</v>
      </c>
      <c r="E913" s="137" t="s">
        <v>540</v>
      </c>
      <c r="F913" s="137" t="s">
        <v>180</v>
      </c>
      <c r="G913" s="137" t="s">
        <v>1289</v>
      </c>
      <c r="H913" s="138">
        <v>2646</v>
      </c>
      <c r="I913" s="136">
        <v>2</v>
      </c>
      <c r="J913" s="139">
        <f>นครพนม!F24</f>
        <v>597.76</v>
      </c>
      <c r="K913" s="140">
        <f>นครพนม!AJ24</f>
        <v>214445.57</v>
      </c>
      <c r="L913" s="141">
        <f>นครพนม!AK24</f>
        <v>142040.25</v>
      </c>
      <c r="M913" s="141">
        <f>นครพนม!AL24</f>
        <v>119999.44</v>
      </c>
      <c r="N913" s="137"/>
      <c r="O913" s="137"/>
      <c r="P913" s="137"/>
      <c r="Q913" s="129">
        <f t="shared" si="109"/>
        <v>22040.809999999998</v>
      </c>
      <c r="R913" s="130">
        <f t="shared" si="110"/>
        <v>53.681122448979593</v>
      </c>
    </row>
    <row r="914" spans="1:18" x14ac:dyDescent="0.35">
      <c r="A914" s="136">
        <v>23</v>
      </c>
      <c r="B914" s="137" t="s">
        <v>58</v>
      </c>
      <c r="C914" s="137" t="s">
        <v>538</v>
      </c>
      <c r="D914" s="137" t="s">
        <v>539</v>
      </c>
      <c r="E914" s="137" t="s">
        <v>540</v>
      </c>
      <c r="F914" s="137" t="s">
        <v>180</v>
      </c>
      <c r="G914" s="137" t="s">
        <v>1290</v>
      </c>
      <c r="H914" s="138">
        <v>6232</v>
      </c>
      <c r="I914" s="136">
        <v>5</v>
      </c>
      <c r="J914" s="139">
        <f>นครพนม!F25</f>
        <v>144457.78</v>
      </c>
      <c r="K914" s="140">
        <f>นครพนม!AJ25</f>
        <v>471109.05000000005</v>
      </c>
      <c r="L914" s="141">
        <f>นครพนม!AK25</f>
        <v>90420.1</v>
      </c>
      <c r="M914" s="141">
        <f>นครพนม!AL25</f>
        <v>423936.73</v>
      </c>
      <c r="N914" s="137"/>
      <c r="O914" s="137"/>
      <c r="P914" s="137"/>
      <c r="Q914" s="129">
        <f t="shared" si="109"/>
        <v>-333516.63</v>
      </c>
      <c r="R914" s="130">
        <f t="shared" si="110"/>
        <v>14.509001925545572</v>
      </c>
    </row>
    <row r="915" spans="1:18" x14ac:dyDescent="0.35">
      <c r="A915" s="136">
        <v>24</v>
      </c>
      <c r="B915" s="137" t="s">
        <v>58</v>
      </c>
      <c r="C915" s="137" t="s">
        <v>538</v>
      </c>
      <c r="D915" s="137" t="s">
        <v>539</v>
      </c>
      <c r="E915" s="137" t="s">
        <v>540</v>
      </c>
      <c r="F915" s="137" t="s">
        <v>180</v>
      </c>
      <c r="G915" s="137" t="s">
        <v>1291</v>
      </c>
      <c r="H915" s="138">
        <v>5126</v>
      </c>
      <c r="I915" s="136">
        <v>4</v>
      </c>
      <c r="J915" s="139">
        <f>นครพนม!F26</f>
        <v>126748.2</v>
      </c>
      <c r="K915" s="140">
        <f>นครพนม!AJ26</f>
        <v>330437.96000000002</v>
      </c>
      <c r="L915" s="141">
        <f>นครพนม!AK26</f>
        <v>116930</v>
      </c>
      <c r="M915" s="141">
        <f>นครพนม!AL26</f>
        <v>355681.79000000004</v>
      </c>
      <c r="N915" s="137"/>
      <c r="O915" s="137"/>
      <c r="P915" s="137"/>
      <c r="Q915" s="129">
        <f t="shared" si="109"/>
        <v>-238751.79000000004</v>
      </c>
      <c r="R915" s="130">
        <f t="shared" si="110"/>
        <v>22.811158798283262</v>
      </c>
    </row>
    <row r="916" spans="1:18" x14ac:dyDescent="0.35">
      <c r="A916" s="136">
        <v>25</v>
      </c>
      <c r="B916" s="137" t="s">
        <v>58</v>
      </c>
      <c r="C916" s="137" t="s">
        <v>538</v>
      </c>
      <c r="D916" s="137" t="s">
        <v>539</v>
      </c>
      <c r="E916" s="137" t="s">
        <v>540</v>
      </c>
      <c r="F916" s="137" t="s">
        <v>180</v>
      </c>
      <c r="G916" s="137" t="s">
        <v>1292</v>
      </c>
      <c r="H916" s="138">
        <v>2780</v>
      </c>
      <c r="I916" s="136">
        <v>2</v>
      </c>
      <c r="J916" s="139">
        <f>นครพนม!F27</f>
        <v>108940.95</v>
      </c>
      <c r="K916" s="140">
        <f>นครพนม!AJ27</f>
        <v>-228198.81999999998</v>
      </c>
      <c r="L916" s="141">
        <f>นครพนม!AK27</f>
        <v>89030</v>
      </c>
      <c r="M916" s="141">
        <f>นครพนม!AL27</f>
        <v>158287.78</v>
      </c>
      <c r="N916" s="137"/>
      <c r="O916" s="137"/>
      <c r="P916" s="137"/>
      <c r="Q916" s="129">
        <f t="shared" si="109"/>
        <v>-69257.78</v>
      </c>
      <c r="R916" s="130">
        <f t="shared" si="110"/>
        <v>32.025179856115109</v>
      </c>
    </row>
    <row r="917" spans="1:18" x14ac:dyDescent="0.35">
      <c r="A917" s="136">
        <v>26</v>
      </c>
      <c r="B917" s="137" t="s">
        <v>58</v>
      </c>
      <c r="C917" s="137" t="s">
        <v>538</v>
      </c>
      <c r="D917" s="137" t="s">
        <v>539</v>
      </c>
      <c r="E917" s="137" t="s">
        <v>540</v>
      </c>
      <c r="F917" s="137" t="s">
        <v>180</v>
      </c>
      <c r="G917" s="137" t="s">
        <v>1293</v>
      </c>
      <c r="H917" s="138">
        <v>2904</v>
      </c>
      <c r="I917" s="136">
        <v>2</v>
      </c>
      <c r="J917" s="139">
        <f>นครพนม!F28</f>
        <v>160053.43</v>
      </c>
      <c r="K917" s="140">
        <f>นครพนม!AJ28</f>
        <v>291816.61</v>
      </c>
      <c r="L917" s="141">
        <f>นครพนม!AK28</f>
        <v>92780</v>
      </c>
      <c r="M917" s="141">
        <f>นครพนม!AL28</f>
        <v>129468.44</v>
      </c>
      <c r="N917" s="137"/>
      <c r="O917" s="137"/>
      <c r="P917" s="137"/>
      <c r="Q917" s="129">
        <f t="shared" si="109"/>
        <v>-36688.44</v>
      </c>
      <c r="R917" s="130">
        <f t="shared" si="110"/>
        <v>31.949035812672175</v>
      </c>
    </row>
    <row r="918" spans="1:18" s="148" customFormat="1" x14ac:dyDescent="0.35">
      <c r="A918" s="142">
        <v>1</v>
      </c>
      <c r="B918" s="143" t="s">
        <v>58</v>
      </c>
      <c r="C918" s="143"/>
      <c r="D918" s="143"/>
      <c r="E918" s="143" t="s">
        <v>77</v>
      </c>
      <c r="F918" s="143"/>
      <c r="G918" s="143" t="s">
        <v>542</v>
      </c>
      <c r="H918" s="149">
        <f>SUM(H892:H917)</f>
        <v>83996</v>
      </c>
      <c r="I918" s="142"/>
      <c r="J918" s="145">
        <f>SUM(J892:J917)</f>
        <v>4559058.6199999992</v>
      </c>
      <c r="K918" s="180">
        <f>SUM(K892:K917)</f>
        <v>7691564.8800000008</v>
      </c>
      <c r="L918" s="145">
        <f t="shared" ref="L918:M918" si="111">SUM(L893:L917)</f>
        <v>3301424.43</v>
      </c>
      <c r="M918" s="145">
        <f t="shared" si="111"/>
        <v>4747002.6000000015</v>
      </c>
      <c r="N918" s="143">
        <v>25</v>
      </c>
      <c r="O918" s="143">
        <v>25</v>
      </c>
      <c r="P918" s="143">
        <f>N918-O918</f>
        <v>0</v>
      </c>
      <c r="Q918" s="146">
        <f t="shared" si="109"/>
        <v>-1445578.1700000013</v>
      </c>
      <c r="R918" s="147">
        <f>L918/H918</f>
        <v>39.304543430639555</v>
      </c>
    </row>
    <row r="919" spans="1:18" x14ac:dyDescent="0.35">
      <c r="A919" s="136">
        <v>1</v>
      </c>
      <c r="B919" s="137" t="s">
        <v>58</v>
      </c>
      <c r="C919" s="137" t="s">
        <v>543</v>
      </c>
      <c r="D919" s="137" t="s">
        <v>79</v>
      </c>
      <c r="E919" s="137" t="s">
        <v>544</v>
      </c>
      <c r="F919" s="137" t="s">
        <v>210</v>
      </c>
      <c r="G919" s="137" t="s">
        <v>545</v>
      </c>
      <c r="H919" s="138"/>
      <c r="I919" s="136"/>
      <c r="J919" s="139"/>
      <c r="K919" s="140"/>
      <c r="L919" s="141"/>
      <c r="M919" s="141"/>
      <c r="N919" s="137"/>
      <c r="O919" s="137"/>
      <c r="P919" s="137"/>
    </row>
    <row r="920" spans="1:18" x14ac:dyDescent="0.35">
      <c r="A920" s="136">
        <v>2</v>
      </c>
      <c r="B920" s="137" t="s">
        <v>58</v>
      </c>
      <c r="C920" s="137" t="s">
        <v>543</v>
      </c>
      <c r="D920" s="137" t="s">
        <v>79</v>
      </c>
      <c r="E920" s="137" t="s">
        <v>544</v>
      </c>
      <c r="F920" s="137" t="s">
        <v>180</v>
      </c>
      <c r="G920" s="137" t="s">
        <v>1294</v>
      </c>
      <c r="H920" s="138">
        <v>3964</v>
      </c>
      <c r="I920" s="136">
        <v>3</v>
      </c>
      <c r="J920" s="139">
        <f>นครพนม!F29</f>
        <v>27822.76</v>
      </c>
      <c r="K920" s="140">
        <f>นครพนม!AJ29</f>
        <v>55873.16</v>
      </c>
      <c r="L920" s="141">
        <f>นครพนม!AK29</f>
        <v>181296.1</v>
      </c>
      <c r="M920" s="141">
        <f>นครพนม!AL29</f>
        <v>221158.84000000003</v>
      </c>
      <c r="N920" s="137"/>
      <c r="O920" s="137"/>
      <c r="P920" s="137"/>
      <c r="Q920" s="129">
        <f t="shared" si="109"/>
        <v>-39862.74000000002</v>
      </c>
      <c r="R920" s="130">
        <f t="shared" si="110"/>
        <v>45.7356458123108</v>
      </c>
    </row>
    <row r="921" spans="1:18" x14ac:dyDescent="0.35">
      <c r="A921" s="136">
        <v>3</v>
      </c>
      <c r="B921" s="137" t="s">
        <v>58</v>
      </c>
      <c r="C921" s="137" t="s">
        <v>543</v>
      </c>
      <c r="D921" s="137" t="s">
        <v>79</v>
      </c>
      <c r="E921" s="137" t="s">
        <v>544</v>
      </c>
      <c r="F921" s="137" t="s">
        <v>180</v>
      </c>
      <c r="G921" s="137" t="s">
        <v>1295</v>
      </c>
      <c r="H921" s="138">
        <v>5112</v>
      </c>
      <c r="I921" s="136">
        <v>4</v>
      </c>
      <c r="J921" s="139">
        <f>นครพนม!F30</f>
        <v>213086.66</v>
      </c>
      <c r="K921" s="140">
        <f>นครพนม!AJ30</f>
        <v>-168019.86</v>
      </c>
      <c r="L921" s="141">
        <f>นครพนม!AK30</f>
        <v>151833.07</v>
      </c>
      <c r="M921" s="141">
        <f>นครพนม!AL30</f>
        <v>198372.18</v>
      </c>
      <c r="N921" s="137"/>
      <c r="O921" s="137"/>
      <c r="P921" s="137"/>
      <c r="Q921" s="129">
        <f t="shared" si="109"/>
        <v>-46539.109999999986</v>
      </c>
      <c r="R921" s="130">
        <f t="shared" si="110"/>
        <v>29.701304773082942</v>
      </c>
    </row>
    <row r="922" spans="1:18" x14ac:dyDescent="0.35">
      <c r="A922" s="136">
        <v>4</v>
      </c>
      <c r="B922" s="137" t="s">
        <v>58</v>
      </c>
      <c r="C922" s="137" t="s">
        <v>543</v>
      </c>
      <c r="D922" s="137" t="s">
        <v>79</v>
      </c>
      <c r="E922" s="137" t="s">
        <v>544</v>
      </c>
      <c r="F922" s="137" t="s">
        <v>180</v>
      </c>
      <c r="G922" s="137" t="s">
        <v>1296</v>
      </c>
      <c r="H922" s="138">
        <v>2863</v>
      </c>
      <c r="I922" s="136">
        <v>2</v>
      </c>
      <c r="J922" s="139">
        <f>นครพนม!F31</f>
        <v>298029.21999999997</v>
      </c>
      <c r="K922" s="140">
        <f>นครพนม!AJ31</f>
        <v>336456.05999999994</v>
      </c>
      <c r="L922" s="141">
        <f>นครพนม!AK31</f>
        <v>114518.57</v>
      </c>
      <c r="M922" s="141">
        <f>นครพนม!AL31</f>
        <v>170402.5</v>
      </c>
      <c r="N922" s="137"/>
      <c r="O922" s="137"/>
      <c r="P922" s="137"/>
      <c r="Q922" s="129">
        <f t="shared" si="109"/>
        <v>-55883.929999999993</v>
      </c>
      <c r="R922" s="130">
        <f t="shared" si="110"/>
        <v>39.999500523925953</v>
      </c>
    </row>
    <row r="923" spans="1:18" x14ac:dyDescent="0.35">
      <c r="A923" s="136">
        <v>5</v>
      </c>
      <c r="B923" s="137" t="s">
        <v>58</v>
      </c>
      <c r="C923" s="137" t="s">
        <v>543</v>
      </c>
      <c r="D923" s="137" t="s">
        <v>79</v>
      </c>
      <c r="E923" s="137" t="s">
        <v>544</v>
      </c>
      <c r="F923" s="137" t="s">
        <v>180</v>
      </c>
      <c r="G923" s="137" t="s">
        <v>1297</v>
      </c>
      <c r="H923" s="138">
        <v>3378</v>
      </c>
      <c r="I923" s="136">
        <v>3</v>
      </c>
      <c r="J923" s="139">
        <f>นครพนม!F32</f>
        <v>195501.4</v>
      </c>
      <c r="K923" s="139">
        <f>นครพนม!AJ32</f>
        <v>398953.11999999994</v>
      </c>
      <c r="L923" s="141">
        <f>นครพนม!AK32</f>
        <v>26405.63</v>
      </c>
      <c r="M923" s="141">
        <f>นครพนม!AL32</f>
        <v>97699.62</v>
      </c>
      <c r="N923" s="137"/>
      <c r="O923" s="137"/>
      <c r="P923" s="137"/>
      <c r="Q923" s="129">
        <f t="shared" si="109"/>
        <v>-71293.989999999991</v>
      </c>
      <c r="R923" s="130">
        <f t="shared" si="110"/>
        <v>7.8169419775014806</v>
      </c>
    </row>
    <row r="924" spans="1:18" x14ac:dyDescent="0.35">
      <c r="A924" s="136">
        <v>6</v>
      </c>
      <c r="B924" s="137" t="s">
        <v>58</v>
      </c>
      <c r="C924" s="137" t="s">
        <v>543</v>
      </c>
      <c r="D924" s="137" t="s">
        <v>79</v>
      </c>
      <c r="E924" s="137" t="s">
        <v>544</v>
      </c>
      <c r="F924" s="137" t="s">
        <v>180</v>
      </c>
      <c r="G924" s="137" t="s">
        <v>1298</v>
      </c>
      <c r="H924" s="138">
        <v>3946</v>
      </c>
      <c r="I924" s="136">
        <v>3</v>
      </c>
      <c r="J924" s="139">
        <f>นครพนม!F33</f>
        <v>236014.38</v>
      </c>
      <c r="K924" s="140">
        <f>นครพนม!AJ33</f>
        <v>277393.84000000003</v>
      </c>
      <c r="L924" s="141">
        <f>นครพนม!AK33</f>
        <v>105788.63</v>
      </c>
      <c r="M924" s="141">
        <f>นครพนม!AL33</f>
        <v>225629.66999999998</v>
      </c>
      <c r="N924" s="137"/>
      <c r="O924" s="137"/>
      <c r="P924" s="137"/>
      <c r="Q924" s="129">
        <f t="shared" si="109"/>
        <v>-119841.03999999998</v>
      </c>
      <c r="R924" s="130">
        <f t="shared" si="110"/>
        <v>26.80908008109478</v>
      </c>
    </row>
    <row r="925" spans="1:18" x14ac:dyDescent="0.35">
      <c r="A925" s="136">
        <v>7</v>
      </c>
      <c r="B925" s="137" t="s">
        <v>58</v>
      </c>
      <c r="C925" s="137" t="s">
        <v>543</v>
      </c>
      <c r="D925" s="137" t="s">
        <v>79</v>
      </c>
      <c r="E925" s="137" t="s">
        <v>544</v>
      </c>
      <c r="F925" s="137" t="s">
        <v>180</v>
      </c>
      <c r="G925" s="137" t="s">
        <v>1299</v>
      </c>
      <c r="H925" s="138">
        <v>4332</v>
      </c>
      <c r="I925" s="136">
        <v>3</v>
      </c>
      <c r="J925" s="139">
        <f>นครพนม!F34</f>
        <v>125859.59</v>
      </c>
      <c r="K925" s="140">
        <f>นครพนม!AJ34</f>
        <v>250519.4</v>
      </c>
      <c r="L925" s="141">
        <f>นครพนม!AK34</f>
        <v>112715.53</v>
      </c>
      <c r="M925" s="141">
        <f>นครพนม!AL34</f>
        <v>170850.72</v>
      </c>
      <c r="N925" s="137"/>
      <c r="O925" s="137"/>
      <c r="P925" s="137"/>
      <c r="Q925" s="129">
        <f t="shared" si="109"/>
        <v>-58135.19</v>
      </c>
      <c r="R925" s="130">
        <f t="shared" si="110"/>
        <v>26.019282086795936</v>
      </c>
    </row>
    <row r="926" spans="1:18" s="194" customFormat="1" x14ac:dyDescent="0.35">
      <c r="A926" s="188">
        <v>8</v>
      </c>
      <c r="B926" s="189" t="s">
        <v>58</v>
      </c>
      <c r="C926" s="189" t="s">
        <v>543</v>
      </c>
      <c r="D926" s="189" t="s">
        <v>79</v>
      </c>
      <c r="E926" s="189" t="s">
        <v>544</v>
      </c>
      <c r="F926" s="189" t="s">
        <v>180</v>
      </c>
      <c r="G926" s="189" t="s">
        <v>1300</v>
      </c>
      <c r="H926" s="183">
        <v>2103</v>
      </c>
      <c r="I926" s="188">
        <v>2</v>
      </c>
      <c r="J926" s="190">
        <f>นครพนม!F35</f>
        <v>188937.91</v>
      </c>
      <c r="K926" s="191">
        <f>นครพนม!AJ35</f>
        <v>253908.5</v>
      </c>
      <c r="L926" s="190">
        <f>นครพนม!AK35</f>
        <v>23789.81</v>
      </c>
      <c r="M926" s="190">
        <f>นครพนม!AL35</f>
        <v>55698.520000000004</v>
      </c>
      <c r="N926" s="189"/>
      <c r="O926" s="189"/>
      <c r="P926" s="189"/>
      <c r="Q926" s="192">
        <f t="shared" si="109"/>
        <v>-31908.710000000003</v>
      </c>
      <c r="R926" s="193">
        <f t="shared" si="110"/>
        <v>11.312320494531622</v>
      </c>
    </row>
    <row r="927" spans="1:18" x14ac:dyDescent="0.35">
      <c r="A927" s="136">
        <v>9</v>
      </c>
      <c r="B927" s="137" t="s">
        <v>58</v>
      </c>
      <c r="C927" s="137" t="s">
        <v>543</v>
      </c>
      <c r="D927" s="137" t="s">
        <v>79</v>
      </c>
      <c r="E927" s="137" t="s">
        <v>544</v>
      </c>
      <c r="F927" s="137" t="s">
        <v>180</v>
      </c>
      <c r="G927" s="137" t="s">
        <v>1301</v>
      </c>
      <c r="H927" s="138">
        <v>2710</v>
      </c>
      <c r="I927" s="136">
        <v>2</v>
      </c>
      <c r="J927" s="139">
        <f>นครพนม!F36</f>
        <v>157010.74</v>
      </c>
      <c r="K927" s="140">
        <f>นครพนม!AJ36</f>
        <v>167618.16</v>
      </c>
      <c r="L927" s="141">
        <f>นครพนม!AK36</f>
        <v>25613.81</v>
      </c>
      <c r="M927" s="141">
        <f>นครพนม!AL36</f>
        <v>84803.1</v>
      </c>
      <c r="N927" s="137"/>
      <c r="O927" s="137"/>
      <c r="P927" s="137"/>
      <c r="Q927" s="129">
        <f t="shared" si="109"/>
        <v>-59189.290000000008</v>
      </c>
      <c r="R927" s="130">
        <f t="shared" si="110"/>
        <v>9.4515904059040601</v>
      </c>
    </row>
    <row r="928" spans="1:18" x14ac:dyDescent="0.35">
      <c r="A928" s="136">
        <v>10</v>
      </c>
      <c r="B928" s="137" t="s">
        <v>58</v>
      </c>
      <c r="C928" s="137" t="s">
        <v>543</v>
      </c>
      <c r="D928" s="137" t="s">
        <v>79</v>
      </c>
      <c r="E928" s="137" t="s">
        <v>544</v>
      </c>
      <c r="F928" s="137" t="s">
        <v>180</v>
      </c>
      <c r="G928" s="137" t="s">
        <v>1302</v>
      </c>
      <c r="H928" s="138">
        <v>2476</v>
      </c>
      <c r="I928" s="136">
        <v>2</v>
      </c>
      <c r="J928" s="139">
        <f>นครพนม!F37</f>
        <v>50534.86</v>
      </c>
      <c r="K928" s="140">
        <f>นครพนม!AJ37</f>
        <v>136108.60999999999</v>
      </c>
      <c r="L928" s="141">
        <f>นครพนม!AK37</f>
        <v>161589.70000000001</v>
      </c>
      <c r="M928" s="141">
        <f>นครพนม!AL37</f>
        <v>162271.57</v>
      </c>
      <c r="N928" s="137"/>
      <c r="O928" s="137"/>
      <c r="P928" s="137"/>
      <c r="Q928" s="129">
        <f t="shared" si="109"/>
        <v>-681.86999999999534</v>
      </c>
      <c r="R928" s="130">
        <f t="shared" si="110"/>
        <v>65.262399030694667</v>
      </c>
    </row>
    <row r="929" spans="1:18" s="148" customFormat="1" x14ac:dyDescent="0.35">
      <c r="A929" s="142">
        <v>2</v>
      </c>
      <c r="B929" s="143" t="s">
        <v>58</v>
      </c>
      <c r="C929" s="143"/>
      <c r="D929" s="143"/>
      <c r="E929" s="143" t="s">
        <v>77</v>
      </c>
      <c r="F929" s="143"/>
      <c r="G929" s="143" t="s">
        <v>546</v>
      </c>
      <c r="H929" s="149">
        <f>SUM(H919:H928)</f>
        <v>30884</v>
      </c>
      <c r="I929" s="142"/>
      <c r="J929" s="145">
        <f>SUM(J919:J928)</f>
        <v>1492797.52</v>
      </c>
      <c r="K929" s="180">
        <f>SUM(K919:K928)</f>
        <v>1708810.9899999998</v>
      </c>
      <c r="L929" s="145">
        <f t="shared" ref="L929:M929" si="112">SUM(L919:L928)</f>
        <v>903550.85000000009</v>
      </c>
      <c r="M929" s="145">
        <f t="shared" si="112"/>
        <v>1386886.7200000002</v>
      </c>
      <c r="N929" s="143">
        <v>9</v>
      </c>
      <c r="O929" s="143">
        <v>9</v>
      </c>
      <c r="P929" s="143">
        <f>N929-O929</f>
        <v>0</v>
      </c>
      <c r="Q929" s="146">
        <f t="shared" si="109"/>
        <v>-483335.87000000011</v>
      </c>
      <c r="R929" s="147">
        <f>L929/H929</f>
        <v>29.25627671286103</v>
      </c>
    </row>
    <row r="930" spans="1:18" x14ac:dyDescent="0.35">
      <c r="A930" s="136">
        <v>1</v>
      </c>
      <c r="B930" s="137" t="s">
        <v>58</v>
      </c>
      <c r="C930" s="137" t="s">
        <v>547</v>
      </c>
      <c r="D930" s="137" t="s">
        <v>86</v>
      </c>
      <c r="E930" s="137" t="s">
        <v>548</v>
      </c>
      <c r="F930" s="137" t="s">
        <v>210</v>
      </c>
      <c r="G930" s="137" t="s">
        <v>549</v>
      </c>
      <c r="H930" s="138"/>
      <c r="I930" s="136"/>
      <c r="J930" s="139"/>
      <c r="K930" s="140"/>
      <c r="L930" s="141"/>
      <c r="M930" s="141"/>
      <c r="N930" s="137"/>
      <c r="O930" s="137"/>
      <c r="P930" s="137"/>
    </row>
    <row r="931" spans="1:18" x14ac:dyDescent="0.35">
      <c r="A931" s="136">
        <v>2</v>
      </c>
      <c r="B931" s="137" t="s">
        <v>58</v>
      </c>
      <c r="C931" s="137" t="s">
        <v>547</v>
      </c>
      <c r="D931" s="137" t="s">
        <v>86</v>
      </c>
      <c r="E931" s="137" t="s">
        <v>548</v>
      </c>
      <c r="F931" s="137" t="s">
        <v>180</v>
      </c>
      <c r="G931" s="137" t="s">
        <v>1303</v>
      </c>
      <c r="H931" s="138">
        <v>3590</v>
      </c>
      <c r="I931" s="136">
        <v>3</v>
      </c>
      <c r="J931" s="139">
        <f>นครพนม!F38</f>
        <v>124163.12</v>
      </c>
      <c r="K931" s="140">
        <f>นครพนม!AJ38</f>
        <v>142040.01</v>
      </c>
      <c r="L931" s="141">
        <f>นครพนม!AK38</f>
        <v>143496.04999999999</v>
      </c>
      <c r="M931" s="141">
        <f>นครพนม!AL38</f>
        <v>147883.16</v>
      </c>
      <c r="N931" s="137"/>
      <c r="O931" s="137"/>
      <c r="P931" s="137"/>
      <c r="Q931" s="129">
        <f t="shared" si="109"/>
        <v>-4387.1100000000151</v>
      </c>
      <c r="R931" s="130">
        <f t="shared" si="110"/>
        <v>39.971044568245119</v>
      </c>
    </row>
    <row r="932" spans="1:18" x14ac:dyDescent="0.35">
      <c r="A932" s="136">
        <v>3</v>
      </c>
      <c r="B932" s="137" t="s">
        <v>58</v>
      </c>
      <c r="C932" s="137" t="s">
        <v>547</v>
      </c>
      <c r="D932" s="137" t="s">
        <v>86</v>
      </c>
      <c r="E932" s="137" t="s">
        <v>548</v>
      </c>
      <c r="F932" s="137" t="s">
        <v>180</v>
      </c>
      <c r="G932" s="137" t="s">
        <v>1304</v>
      </c>
      <c r="H932" s="138">
        <v>4275</v>
      </c>
      <c r="I932" s="136">
        <v>3</v>
      </c>
      <c r="J932" s="139">
        <f>นครพนม!F39</f>
        <v>165579.79</v>
      </c>
      <c r="K932" s="140">
        <f>นครพนม!AJ39</f>
        <v>102831.83999999997</v>
      </c>
      <c r="L932" s="141">
        <f>นครพนม!AK39</f>
        <v>155633.27000000002</v>
      </c>
      <c r="M932" s="141">
        <f>นครพนม!AL39</f>
        <v>134528.45000000001</v>
      </c>
      <c r="N932" s="137"/>
      <c r="O932" s="137"/>
      <c r="P932" s="137"/>
      <c r="Q932" s="129">
        <f t="shared" si="109"/>
        <v>21104.820000000007</v>
      </c>
      <c r="R932" s="130">
        <f t="shared" si="110"/>
        <v>36.405443274853809</v>
      </c>
    </row>
    <row r="933" spans="1:18" x14ac:dyDescent="0.35">
      <c r="A933" s="136">
        <v>4</v>
      </c>
      <c r="B933" s="137" t="s">
        <v>58</v>
      </c>
      <c r="C933" s="137" t="s">
        <v>547</v>
      </c>
      <c r="D933" s="137" t="s">
        <v>86</v>
      </c>
      <c r="E933" s="137" t="s">
        <v>548</v>
      </c>
      <c r="F933" s="137" t="s">
        <v>180</v>
      </c>
      <c r="G933" s="137" t="s">
        <v>1305</v>
      </c>
      <c r="H933" s="138">
        <v>1050</v>
      </c>
      <c r="I933" s="136">
        <v>1</v>
      </c>
      <c r="J933" s="139">
        <f>นครพนม!F40</f>
        <v>443206.66</v>
      </c>
      <c r="K933" s="140">
        <f>นครพนม!AJ40</f>
        <v>562603.96</v>
      </c>
      <c r="L933" s="141">
        <f>นครพนม!AK40</f>
        <v>168893.03</v>
      </c>
      <c r="M933" s="141">
        <f>นครพนม!AL40</f>
        <v>144128.68</v>
      </c>
      <c r="N933" s="137"/>
      <c r="O933" s="137"/>
      <c r="P933" s="137"/>
      <c r="Q933" s="129">
        <f t="shared" si="109"/>
        <v>24764.350000000006</v>
      </c>
      <c r="R933" s="130">
        <f t="shared" si="110"/>
        <v>160.85050476190477</v>
      </c>
    </row>
    <row r="934" spans="1:18" x14ac:dyDescent="0.35">
      <c r="A934" s="136">
        <v>5</v>
      </c>
      <c r="B934" s="137" t="s">
        <v>58</v>
      </c>
      <c r="C934" s="137" t="s">
        <v>547</v>
      </c>
      <c r="D934" s="137" t="s">
        <v>86</v>
      </c>
      <c r="E934" s="137" t="s">
        <v>548</v>
      </c>
      <c r="F934" s="137" t="s">
        <v>180</v>
      </c>
      <c r="G934" s="137" t="s">
        <v>1306</v>
      </c>
      <c r="H934" s="138">
        <v>2081</v>
      </c>
      <c r="I934" s="136">
        <v>2</v>
      </c>
      <c r="J934" s="139">
        <f>นครพนม!F41</f>
        <v>105256.32000000001</v>
      </c>
      <c r="K934" s="140">
        <f>นครพนม!AJ41</f>
        <v>-360342.14999999997</v>
      </c>
      <c r="L934" s="141">
        <f>นครพนม!AK41</f>
        <v>274979.44</v>
      </c>
      <c r="M934" s="141">
        <f>นครพนม!AL41</f>
        <v>174802.84</v>
      </c>
      <c r="N934" s="137"/>
      <c r="O934" s="137"/>
      <c r="P934" s="137"/>
      <c r="Q934" s="129">
        <f t="shared" si="109"/>
        <v>100176.6</v>
      </c>
      <c r="R934" s="130">
        <f t="shared" si="110"/>
        <v>132.13812590100912</v>
      </c>
    </row>
    <row r="935" spans="1:18" x14ac:dyDescent="0.35">
      <c r="A935" s="136">
        <v>6</v>
      </c>
      <c r="B935" s="137" t="s">
        <v>58</v>
      </c>
      <c r="C935" s="137" t="s">
        <v>547</v>
      </c>
      <c r="D935" s="137" t="s">
        <v>86</v>
      </c>
      <c r="E935" s="137" t="s">
        <v>548</v>
      </c>
      <c r="F935" s="137" t="s">
        <v>180</v>
      </c>
      <c r="G935" s="137" t="s">
        <v>1307</v>
      </c>
      <c r="H935" s="138">
        <v>2563</v>
      </c>
      <c r="I935" s="136">
        <v>2</v>
      </c>
      <c r="J935" s="139">
        <f>นครพนม!F42</f>
        <v>116739.95</v>
      </c>
      <c r="K935" s="140">
        <f>นครพนม!AJ42</f>
        <v>736734.23</v>
      </c>
      <c r="L935" s="141">
        <f>นครพนม!AK42</f>
        <v>284819.14</v>
      </c>
      <c r="M935" s="141">
        <f>นครพนม!AL42</f>
        <v>177289.60000000001</v>
      </c>
      <c r="N935" s="137"/>
      <c r="O935" s="137"/>
      <c r="P935" s="137"/>
      <c r="Q935" s="129">
        <f t="shared" si="109"/>
        <v>107529.54000000001</v>
      </c>
      <c r="R935" s="130">
        <f t="shared" si="110"/>
        <v>111.12724931720641</v>
      </c>
    </row>
    <row r="936" spans="1:18" x14ac:dyDescent="0.35">
      <c r="A936" s="136">
        <v>7</v>
      </c>
      <c r="B936" s="137" t="s">
        <v>58</v>
      </c>
      <c r="C936" s="137" t="s">
        <v>547</v>
      </c>
      <c r="D936" s="137" t="s">
        <v>86</v>
      </c>
      <c r="E936" s="137" t="s">
        <v>548</v>
      </c>
      <c r="F936" s="137" t="s">
        <v>180</v>
      </c>
      <c r="G936" s="137" t="s">
        <v>1308</v>
      </c>
      <c r="H936" s="138">
        <v>2302</v>
      </c>
      <c r="I936" s="136">
        <v>2</v>
      </c>
      <c r="J936" s="139">
        <f>นครพนม!F43</f>
        <v>130564.15</v>
      </c>
      <c r="K936" s="140">
        <f>นครพนม!AJ43</f>
        <v>846407.89</v>
      </c>
      <c r="L936" s="141">
        <f>นครพนม!AK43</f>
        <v>194499.24</v>
      </c>
      <c r="M936" s="141">
        <f>นครพนม!AL43</f>
        <v>206144.86</v>
      </c>
      <c r="N936" s="137"/>
      <c r="O936" s="137"/>
      <c r="P936" s="137"/>
      <c r="Q936" s="129">
        <f t="shared" si="109"/>
        <v>-11645.619999999995</v>
      </c>
      <c r="R936" s="130">
        <f t="shared" si="110"/>
        <v>84.491416159860989</v>
      </c>
    </row>
    <row r="937" spans="1:18" x14ac:dyDescent="0.35">
      <c r="A937" s="136">
        <v>8</v>
      </c>
      <c r="B937" s="137" t="s">
        <v>58</v>
      </c>
      <c r="C937" s="137" t="s">
        <v>547</v>
      </c>
      <c r="D937" s="137" t="s">
        <v>86</v>
      </c>
      <c r="E937" s="137" t="s">
        <v>548</v>
      </c>
      <c r="F937" s="137" t="s">
        <v>180</v>
      </c>
      <c r="G937" s="137" t="s">
        <v>1309</v>
      </c>
      <c r="H937" s="138">
        <v>2003</v>
      </c>
      <c r="I937" s="136">
        <v>2</v>
      </c>
      <c r="J937" s="139">
        <f>นครพนม!F44</f>
        <v>226406.87</v>
      </c>
      <c r="K937" s="140">
        <f>นครพนม!AJ44</f>
        <v>442750.13000000006</v>
      </c>
      <c r="L937" s="141">
        <f>นครพนม!AK44</f>
        <v>50866.65</v>
      </c>
      <c r="M937" s="141">
        <f>นครพนม!AL44</f>
        <v>42310.25</v>
      </c>
      <c r="N937" s="137"/>
      <c r="O937" s="137"/>
      <c r="P937" s="137"/>
      <c r="Q937" s="129">
        <f t="shared" si="109"/>
        <v>8556.4000000000015</v>
      </c>
      <c r="R937" s="130">
        <f t="shared" si="110"/>
        <v>25.395232151772341</v>
      </c>
    </row>
    <row r="938" spans="1:18" x14ac:dyDescent="0.35">
      <c r="A938" s="136">
        <v>9</v>
      </c>
      <c r="B938" s="137" t="s">
        <v>58</v>
      </c>
      <c r="C938" s="137" t="s">
        <v>547</v>
      </c>
      <c r="D938" s="137" t="s">
        <v>86</v>
      </c>
      <c r="E938" s="137" t="s">
        <v>548</v>
      </c>
      <c r="F938" s="137" t="s">
        <v>180</v>
      </c>
      <c r="G938" s="137" t="s">
        <v>1310</v>
      </c>
      <c r="H938" s="138">
        <v>2921</v>
      </c>
      <c r="I938" s="136">
        <v>2</v>
      </c>
      <c r="J938" s="139">
        <f>นครพนม!F45</f>
        <v>338221.56</v>
      </c>
      <c r="K938" s="140">
        <f>นครพนม!AJ45</f>
        <v>367857.5</v>
      </c>
      <c r="L938" s="141">
        <f>นครพนม!AK45</f>
        <v>179266.69</v>
      </c>
      <c r="M938" s="141">
        <f>นครพนม!AL45</f>
        <v>154906.81</v>
      </c>
      <c r="N938" s="137"/>
      <c r="O938" s="137"/>
      <c r="P938" s="137"/>
      <c r="Q938" s="129">
        <f t="shared" si="109"/>
        <v>24359.880000000005</v>
      </c>
      <c r="R938" s="130">
        <f t="shared" si="110"/>
        <v>61.371684354673057</v>
      </c>
    </row>
    <row r="939" spans="1:18" x14ac:dyDescent="0.35">
      <c r="A939" s="136">
        <v>10</v>
      </c>
      <c r="B939" s="137" t="s">
        <v>58</v>
      </c>
      <c r="C939" s="137" t="s">
        <v>547</v>
      </c>
      <c r="D939" s="137" t="s">
        <v>86</v>
      </c>
      <c r="E939" s="137" t="s">
        <v>548</v>
      </c>
      <c r="F939" s="137" t="s">
        <v>180</v>
      </c>
      <c r="G939" s="137" t="s">
        <v>1311</v>
      </c>
      <c r="H939" s="138">
        <v>2021</v>
      </c>
      <c r="I939" s="136">
        <v>2</v>
      </c>
      <c r="J939" s="139">
        <f>นครพนม!F46</f>
        <v>119109.31</v>
      </c>
      <c r="K939" s="140">
        <f>นครพนม!AJ46</f>
        <v>185419.74</v>
      </c>
      <c r="L939" s="141">
        <f>นครพนม!AK46</f>
        <v>146605.23000000001</v>
      </c>
      <c r="M939" s="141">
        <f>นครพนม!AL46</f>
        <v>145965.35999999999</v>
      </c>
      <c r="N939" s="137"/>
      <c r="O939" s="137"/>
      <c r="P939" s="137"/>
      <c r="Q939" s="129">
        <f t="shared" si="109"/>
        <v>639.87000000002445</v>
      </c>
      <c r="R939" s="130">
        <f t="shared" si="110"/>
        <v>72.540935180603668</v>
      </c>
    </row>
    <row r="940" spans="1:18" x14ac:dyDescent="0.35">
      <c r="A940" s="136">
        <v>11</v>
      </c>
      <c r="B940" s="137" t="s">
        <v>58</v>
      </c>
      <c r="C940" s="137" t="s">
        <v>547</v>
      </c>
      <c r="D940" s="137" t="s">
        <v>86</v>
      </c>
      <c r="E940" s="137" t="s">
        <v>548</v>
      </c>
      <c r="F940" s="137" t="s">
        <v>180</v>
      </c>
      <c r="G940" s="137" t="s">
        <v>1312</v>
      </c>
      <c r="H940" s="138">
        <v>1750</v>
      </c>
      <c r="I940" s="136">
        <v>2</v>
      </c>
      <c r="J940" s="139">
        <f>นครพนม!F47</f>
        <v>131556.15</v>
      </c>
      <c r="K940" s="140">
        <f>นครพนม!AJ47</f>
        <v>-9612.8800000000047</v>
      </c>
      <c r="L940" s="141">
        <f>นครพนม!AK47</f>
        <v>153795.51999999999</v>
      </c>
      <c r="M940" s="141">
        <f>นครพนม!AL47</f>
        <v>123873.52</v>
      </c>
      <c r="N940" s="137"/>
      <c r="O940" s="137"/>
      <c r="P940" s="137"/>
      <c r="Q940" s="129">
        <f t="shared" si="109"/>
        <v>29921.999999999985</v>
      </c>
      <c r="R940" s="130">
        <f t="shared" si="110"/>
        <v>87.883154285714284</v>
      </c>
    </row>
    <row r="941" spans="1:18" x14ac:dyDescent="0.35">
      <c r="A941" s="136">
        <v>12</v>
      </c>
      <c r="B941" s="137" t="s">
        <v>58</v>
      </c>
      <c r="C941" s="137" t="s">
        <v>547</v>
      </c>
      <c r="D941" s="137" t="s">
        <v>86</v>
      </c>
      <c r="E941" s="137" t="s">
        <v>548</v>
      </c>
      <c r="F941" s="137" t="s">
        <v>180</v>
      </c>
      <c r="G941" s="137" t="s">
        <v>1313</v>
      </c>
      <c r="H941" s="138">
        <v>1875</v>
      </c>
      <c r="I941" s="136">
        <v>2</v>
      </c>
      <c r="J941" s="139">
        <f>นครพนม!F48</f>
        <v>83196.210000000006</v>
      </c>
      <c r="K941" s="140">
        <f>นครพนม!AJ48</f>
        <v>226457.22999999998</v>
      </c>
      <c r="L941" s="141">
        <f>นครพนม!AK48</f>
        <v>147179.89000000001</v>
      </c>
      <c r="M941" s="141">
        <f>นครพนม!AL48</f>
        <v>142976.98000000001</v>
      </c>
      <c r="N941" s="137"/>
      <c r="O941" s="137"/>
      <c r="P941" s="137"/>
      <c r="Q941" s="129">
        <f t="shared" si="109"/>
        <v>4202.9100000000035</v>
      </c>
      <c r="R941" s="130">
        <f t="shared" si="110"/>
        <v>78.495941333333334</v>
      </c>
    </row>
    <row r="942" spans="1:18" x14ac:dyDescent="0.35">
      <c r="A942" s="136">
        <v>13</v>
      </c>
      <c r="B942" s="137" t="s">
        <v>58</v>
      </c>
      <c r="C942" s="137" t="s">
        <v>547</v>
      </c>
      <c r="D942" s="137" t="s">
        <v>86</v>
      </c>
      <c r="E942" s="137" t="s">
        <v>548</v>
      </c>
      <c r="F942" s="137" t="s">
        <v>180</v>
      </c>
      <c r="G942" s="137" t="s">
        <v>1314</v>
      </c>
      <c r="H942" s="138">
        <v>2733</v>
      </c>
      <c r="I942" s="136">
        <v>2</v>
      </c>
      <c r="J942" s="139">
        <f>นครพนม!F49</f>
        <v>325379.61</v>
      </c>
      <c r="K942" s="140">
        <f>นครพนม!AJ49</f>
        <v>249660.70999999996</v>
      </c>
      <c r="L942" s="141">
        <f>นครพนม!AK49</f>
        <v>147873.4</v>
      </c>
      <c r="M942" s="141">
        <f>นครพนม!AL49</f>
        <v>147285.26</v>
      </c>
      <c r="N942" s="137"/>
      <c r="O942" s="137"/>
      <c r="P942" s="137"/>
      <c r="Q942" s="129">
        <f t="shared" si="109"/>
        <v>588.13999999998487</v>
      </c>
      <c r="R942" s="130">
        <f t="shared" si="110"/>
        <v>54.10662275887303</v>
      </c>
    </row>
    <row r="943" spans="1:18" x14ac:dyDescent="0.35">
      <c r="A943" s="136">
        <v>14</v>
      </c>
      <c r="B943" s="137" t="s">
        <v>58</v>
      </c>
      <c r="C943" s="137" t="s">
        <v>547</v>
      </c>
      <c r="D943" s="137" t="s">
        <v>86</v>
      </c>
      <c r="E943" s="137" t="s">
        <v>548</v>
      </c>
      <c r="F943" s="137" t="s">
        <v>180</v>
      </c>
      <c r="G943" s="137" t="s">
        <v>1315</v>
      </c>
      <c r="H943" s="138">
        <v>2730</v>
      </c>
      <c r="I943" s="136">
        <v>2</v>
      </c>
      <c r="J943" s="139">
        <f>นครพนม!F50</f>
        <v>210747.87</v>
      </c>
      <c r="K943" s="140">
        <f>นครพนม!AJ50</f>
        <v>787486.76</v>
      </c>
      <c r="L943" s="141">
        <f>นครพนม!AK50</f>
        <v>189859.28999999998</v>
      </c>
      <c r="M943" s="141">
        <f>นครพนม!AL50</f>
        <v>171089.97</v>
      </c>
      <c r="N943" s="137"/>
      <c r="O943" s="137"/>
      <c r="P943" s="137"/>
      <c r="Q943" s="129">
        <f t="shared" si="109"/>
        <v>18769.319999999978</v>
      </c>
      <c r="R943" s="130">
        <f t="shared" si="110"/>
        <v>69.545527472527468</v>
      </c>
    </row>
    <row r="944" spans="1:18" x14ac:dyDescent="0.35">
      <c r="A944" s="136">
        <v>15</v>
      </c>
      <c r="B944" s="137" t="s">
        <v>58</v>
      </c>
      <c r="C944" s="137" t="s">
        <v>547</v>
      </c>
      <c r="D944" s="137" t="s">
        <v>86</v>
      </c>
      <c r="E944" s="137" t="s">
        <v>548</v>
      </c>
      <c r="F944" s="137" t="s">
        <v>180</v>
      </c>
      <c r="G944" s="137" t="s">
        <v>1316</v>
      </c>
      <c r="H944" s="138">
        <v>2627</v>
      </c>
      <c r="I944" s="136">
        <v>2</v>
      </c>
      <c r="J944" s="139">
        <f>นครพนม!F51</f>
        <v>322315.55</v>
      </c>
      <c r="K944" s="140">
        <f>นครพนม!AJ51</f>
        <v>755487.44</v>
      </c>
      <c r="L944" s="141">
        <f>นครพนม!AK51</f>
        <v>158603.33000000002</v>
      </c>
      <c r="M944" s="141">
        <f>นครพนม!AL51</f>
        <v>159022.84</v>
      </c>
      <c r="N944" s="137"/>
      <c r="O944" s="137"/>
      <c r="P944" s="137"/>
      <c r="Q944" s="129">
        <f t="shared" si="109"/>
        <v>-419.50999999998021</v>
      </c>
      <c r="R944" s="130">
        <f t="shared" si="110"/>
        <v>60.374316711077277</v>
      </c>
    </row>
    <row r="945" spans="1:18" x14ac:dyDescent="0.35">
      <c r="A945" s="136">
        <v>16</v>
      </c>
      <c r="B945" s="137" t="s">
        <v>58</v>
      </c>
      <c r="C945" s="137" t="s">
        <v>547</v>
      </c>
      <c r="D945" s="137" t="s">
        <v>86</v>
      </c>
      <c r="E945" s="137" t="s">
        <v>548</v>
      </c>
      <c r="F945" s="137" t="s">
        <v>180</v>
      </c>
      <c r="G945" s="137" t="s">
        <v>1317</v>
      </c>
      <c r="H945" s="138">
        <v>1841</v>
      </c>
      <c r="I945" s="136">
        <v>2</v>
      </c>
      <c r="J945" s="139">
        <f>นครพนม!F52</f>
        <v>378928.76</v>
      </c>
      <c r="K945" s="140">
        <f>นครพนม!AJ52</f>
        <v>422277.06</v>
      </c>
      <c r="L945" s="141">
        <f>นครพนม!AK52</f>
        <v>56437.68</v>
      </c>
      <c r="M945" s="141">
        <f>นครพนม!AL52</f>
        <v>46737.79</v>
      </c>
      <c r="N945" s="137"/>
      <c r="O945" s="137"/>
      <c r="P945" s="137"/>
      <c r="Q945" s="129">
        <f t="shared" si="109"/>
        <v>9699.89</v>
      </c>
      <c r="R945" s="130">
        <f t="shared" si="110"/>
        <v>30.655991309071158</v>
      </c>
    </row>
    <row r="946" spans="1:18" x14ac:dyDescent="0.35">
      <c r="A946" s="150">
        <v>17</v>
      </c>
      <c r="B946" s="151" t="s">
        <v>58</v>
      </c>
      <c r="C946" s="151" t="s">
        <v>547</v>
      </c>
      <c r="D946" s="151" t="s">
        <v>86</v>
      </c>
      <c r="E946" s="151" t="s">
        <v>548</v>
      </c>
      <c r="F946" s="151" t="s">
        <v>180</v>
      </c>
      <c r="G946" s="151" t="s">
        <v>1318</v>
      </c>
      <c r="H946" s="152">
        <v>2414</v>
      </c>
      <c r="I946" s="150">
        <v>2</v>
      </c>
      <c r="J946" s="139">
        <f>นครพนม!F53</f>
        <v>92156.9</v>
      </c>
      <c r="K946" s="140">
        <f>นครพนม!AJ53</f>
        <v>237586.27</v>
      </c>
      <c r="L946" s="141">
        <f>นครพนม!AK53</f>
        <v>162091.24</v>
      </c>
      <c r="M946" s="141">
        <f>นครพนม!AL53</f>
        <v>195947.98</v>
      </c>
      <c r="N946" s="137"/>
      <c r="O946" s="137"/>
      <c r="P946" s="137"/>
      <c r="Q946" s="129">
        <f t="shared" si="109"/>
        <v>-33856.74000000002</v>
      </c>
      <c r="R946" s="130">
        <f t="shared" si="110"/>
        <v>67.14632974316487</v>
      </c>
    </row>
    <row r="947" spans="1:18" x14ac:dyDescent="0.35">
      <c r="A947" s="150">
        <v>18</v>
      </c>
      <c r="B947" s="151" t="s">
        <v>58</v>
      </c>
      <c r="C947" s="151" t="s">
        <v>547</v>
      </c>
      <c r="D947" s="151" t="s">
        <v>86</v>
      </c>
      <c r="E947" s="151" t="s">
        <v>548</v>
      </c>
      <c r="F947" s="151" t="s">
        <v>180</v>
      </c>
      <c r="G947" s="151" t="s">
        <v>1319</v>
      </c>
      <c r="H947" s="152">
        <v>1799</v>
      </c>
      <c r="I947" s="150">
        <v>2</v>
      </c>
      <c r="J947" s="139">
        <f>นครพนม!F54</f>
        <v>115831.77</v>
      </c>
      <c r="K947" s="140">
        <f>นครพนม!AJ54</f>
        <v>58029.429999999993</v>
      </c>
      <c r="L947" s="141">
        <f>นครพนม!AK54</f>
        <v>208058.65</v>
      </c>
      <c r="M947" s="141">
        <f>นครพนม!AL54</f>
        <v>119444.15</v>
      </c>
      <c r="N947" s="137"/>
      <c r="O947" s="137"/>
      <c r="P947" s="137"/>
      <c r="Q947" s="129">
        <f t="shared" si="109"/>
        <v>88614.5</v>
      </c>
      <c r="R947" s="130">
        <f t="shared" si="110"/>
        <v>115.6523902167871</v>
      </c>
    </row>
    <row r="948" spans="1:18" s="148" customFormat="1" x14ac:dyDescent="0.35">
      <c r="A948" s="142">
        <v>3</v>
      </c>
      <c r="B948" s="143" t="s">
        <v>58</v>
      </c>
      <c r="C948" s="143"/>
      <c r="D948" s="143"/>
      <c r="E948" s="143" t="s">
        <v>77</v>
      </c>
      <c r="F948" s="143"/>
      <c r="G948" s="143" t="s">
        <v>550</v>
      </c>
      <c r="H948" s="149">
        <f>SUM(H930:H947)</f>
        <v>40575</v>
      </c>
      <c r="I948" s="142"/>
      <c r="J948" s="145">
        <f>SUM(J930:J947)</f>
        <v>3429360.55</v>
      </c>
      <c r="K948" s="145">
        <f t="shared" ref="K948:M948" si="113">SUM(K930:K947)</f>
        <v>5753675.169999999</v>
      </c>
      <c r="L948" s="145">
        <f t="shared" si="113"/>
        <v>2822957.7399999998</v>
      </c>
      <c r="M948" s="145">
        <f t="shared" si="113"/>
        <v>2434338.4999999995</v>
      </c>
      <c r="N948" s="143">
        <v>17</v>
      </c>
      <c r="O948" s="143">
        <v>17</v>
      </c>
      <c r="P948" s="143">
        <f>N948-O948</f>
        <v>0</v>
      </c>
      <c r="Q948" s="146">
        <f t="shared" si="109"/>
        <v>388619.24000000022</v>
      </c>
      <c r="R948" s="147">
        <f>L948/H948</f>
        <v>69.573819839802823</v>
      </c>
    </row>
    <row r="949" spans="1:18" x14ac:dyDescent="0.35">
      <c r="A949" s="136">
        <v>1</v>
      </c>
      <c r="B949" s="137" t="s">
        <v>58</v>
      </c>
      <c r="C949" s="137" t="s">
        <v>551</v>
      </c>
      <c r="D949" s="137" t="s">
        <v>93</v>
      </c>
      <c r="E949" s="137" t="s">
        <v>552</v>
      </c>
      <c r="F949" s="137" t="s">
        <v>210</v>
      </c>
      <c r="G949" s="137" t="s">
        <v>553</v>
      </c>
      <c r="H949" s="138"/>
      <c r="I949" s="136"/>
      <c r="J949" s="139"/>
      <c r="K949" s="140"/>
      <c r="L949" s="141"/>
      <c r="M949" s="141"/>
      <c r="N949" s="137"/>
      <c r="O949" s="137"/>
      <c r="P949" s="137"/>
    </row>
    <row r="950" spans="1:18" x14ac:dyDescent="0.35">
      <c r="A950" s="136">
        <v>2</v>
      </c>
      <c r="B950" s="137" t="s">
        <v>58</v>
      </c>
      <c r="C950" s="137" t="s">
        <v>551</v>
      </c>
      <c r="D950" s="137" t="s">
        <v>93</v>
      </c>
      <c r="E950" s="137" t="s">
        <v>552</v>
      </c>
      <c r="F950" s="137" t="s">
        <v>180</v>
      </c>
      <c r="G950" s="137" t="s">
        <v>1320</v>
      </c>
      <c r="H950" s="138">
        <v>2442</v>
      </c>
      <c r="I950" s="136">
        <v>2</v>
      </c>
      <c r="J950" s="139">
        <f>นครพนม!F55</f>
        <v>249798.87</v>
      </c>
      <c r="K950" s="140">
        <f>นครพนม!AJ55</f>
        <v>270643.14</v>
      </c>
      <c r="L950" s="141">
        <f>นครพนม!AK55</f>
        <v>185121.68</v>
      </c>
      <c r="M950" s="141">
        <f>นครพนม!AL55</f>
        <v>207189.72</v>
      </c>
      <c r="N950" s="137"/>
      <c r="O950" s="137"/>
      <c r="P950" s="137"/>
      <c r="Q950" s="129">
        <f t="shared" si="109"/>
        <v>-22068.040000000008</v>
      </c>
      <c r="R950" s="130">
        <f t="shared" si="110"/>
        <v>75.80740376740377</v>
      </c>
    </row>
    <row r="951" spans="1:18" x14ac:dyDescent="0.35">
      <c r="A951" s="136">
        <v>3</v>
      </c>
      <c r="B951" s="137" t="s">
        <v>58</v>
      </c>
      <c r="C951" s="137" t="s">
        <v>551</v>
      </c>
      <c r="D951" s="137" t="s">
        <v>93</v>
      </c>
      <c r="E951" s="137" t="s">
        <v>552</v>
      </c>
      <c r="F951" s="137" t="s">
        <v>180</v>
      </c>
      <c r="G951" s="137" t="s">
        <v>1321</v>
      </c>
      <c r="H951" s="138">
        <v>1417</v>
      </c>
      <c r="I951" s="136">
        <v>1</v>
      </c>
      <c r="J951" s="139">
        <f>นครพนม!F56</f>
        <v>158677.78</v>
      </c>
      <c r="K951" s="140">
        <f>นครพนม!AJ56</f>
        <v>166091.06</v>
      </c>
      <c r="L951" s="141">
        <f>นครพนม!AK56</f>
        <v>64452.840000000004</v>
      </c>
      <c r="M951" s="141">
        <f>นครพนม!AL56</f>
        <v>96085.11</v>
      </c>
      <c r="N951" s="137"/>
      <c r="O951" s="137"/>
      <c r="P951" s="137"/>
      <c r="Q951" s="129">
        <f t="shared" si="109"/>
        <v>-31632.269999999997</v>
      </c>
      <c r="R951" s="130">
        <f t="shared" si="110"/>
        <v>45.48541990119972</v>
      </c>
    </row>
    <row r="952" spans="1:18" x14ac:dyDescent="0.35">
      <c r="A952" s="136">
        <v>4</v>
      </c>
      <c r="B952" s="137" t="s">
        <v>58</v>
      </c>
      <c r="C952" s="137" t="s">
        <v>551</v>
      </c>
      <c r="D952" s="137" t="s">
        <v>93</v>
      </c>
      <c r="E952" s="137" t="s">
        <v>552</v>
      </c>
      <c r="F952" s="137" t="s">
        <v>180</v>
      </c>
      <c r="G952" s="137" t="s">
        <v>1322</v>
      </c>
      <c r="H952" s="138">
        <v>1301</v>
      </c>
      <c r="I952" s="136">
        <v>1</v>
      </c>
      <c r="J952" s="139">
        <f>นครพนม!F57</f>
        <v>316130.90999999997</v>
      </c>
      <c r="K952" s="140">
        <f>นครพนม!AJ57</f>
        <v>304608.59999999998</v>
      </c>
      <c r="L952" s="141">
        <f>นครพนม!AK57</f>
        <v>65026.600000000006</v>
      </c>
      <c r="M952" s="141">
        <f>นครพนม!AL57</f>
        <v>95446.59</v>
      </c>
      <c r="N952" s="137"/>
      <c r="O952" s="137"/>
      <c r="P952" s="137"/>
      <c r="Q952" s="129">
        <f t="shared" si="109"/>
        <v>-30419.989999999991</v>
      </c>
      <c r="R952" s="130">
        <f t="shared" si="110"/>
        <v>49.982013835511147</v>
      </c>
    </row>
    <row r="953" spans="1:18" x14ac:dyDescent="0.35">
      <c r="A953" s="136">
        <v>5</v>
      </c>
      <c r="B953" s="137" t="s">
        <v>58</v>
      </c>
      <c r="C953" s="137" t="s">
        <v>551</v>
      </c>
      <c r="D953" s="137" t="s">
        <v>93</v>
      </c>
      <c r="E953" s="137" t="s">
        <v>552</v>
      </c>
      <c r="F953" s="137" t="s">
        <v>180</v>
      </c>
      <c r="G953" s="137" t="s">
        <v>1323</v>
      </c>
      <c r="H953" s="138">
        <v>2427</v>
      </c>
      <c r="I953" s="136">
        <v>2</v>
      </c>
      <c r="J953" s="139">
        <f>นครพนม!F58</f>
        <v>494742.06</v>
      </c>
      <c r="K953" s="140">
        <f>นครพนม!AJ58</f>
        <v>517085.77999999997</v>
      </c>
      <c r="L953" s="141">
        <f>นครพนม!AK58</f>
        <v>141762.93</v>
      </c>
      <c r="M953" s="141">
        <f>นครพนม!AL58</f>
        <v>139686.68</v>
      </c>
      <c r="N953" s="137"/>
      <c r="O953" s="137"/>
      <c r="P953" s="137"/>
      <c r="Q953" s="129">
        <f t="shared" si="109"/>
        <v>2076.25</v>
      </c>
      <c r="R953" s="130">
        <f t="shared" si="110"/>
        <v>58.410766378244745</v>
      </c>
    </row>
    <row r="954" spans="1:18" x14ac:dyDescent="0.35">
      <c r="A954" s="136">
        <v>6</v>
      </c>
      <c r="B954" s="137" t="s">
        <v>58</v>
      </c>
      <c r="C954" s="137" t="s">
        <v>551</v>
      </c>
      <c r="D954" s="137" t="s">
        <v>93</v>
      </c>
      <c r="E954" s="137" t="s">
        <v>552</v>
      </c>
      <c r="F954" s="137" t="s">
        <v>180</v>
      </c>
      <c r="G954" s="137" t="s">
        <v>1324</v>
      </c>
      <c r="H954" s="138">
        <v>1385</v>
      </c>
      <c r="I954" s="136">
        <v>1</v>
      </c>
      <c r="J954" s="139">
        <f>นครพนม!F59</f>
        <v>69721.509999999995</v>
      </c>
      <c r="K954" s="140">
        <f>นครพนม!AJ59</f>
        <v>62907.509999999995</v>
      </c>
      <c r="L954" s="141">
        <f>นครพนม!AK59</f>
        <v>61901.55</v>
      </c>
      <c r="M954" s="141">
        <f>นครพนม!AL59</f>
        <v>109737.86</v>
      </c>
      <c r="N954" s="137"/>
      <c r="O954" s="137"/>
      <c r="P954" s="137"/>
      <c r="Q954" s="129">
        <f t="shared" si="109"/>
        <v>-47836.31</v>
      </c>
      <c r="R954" s="130">
        <f t="shared" si="110"/>
        <v>44.694259927797837</v>
      </c>
    </row>
    <row r="955" spans="1:18" x14ac:dyDescent="0.35">
      <c r="A955" s="136">
        <v>7</v>
      </c>
      <c r="B955" s="137" t="s">
        <v>58</v>
      </c>
      <c r="C955" s="137" t="s">
        <v>551</v>
      </c>
      <c r="D955" s="137" t="s">
        <v>93</v>
      </c>
      <c r="E955" s="137" t="s">
        <v>552</v>
      </c>
      <c r="F955" s="137" t="s">
        <v>180</v>
      </c>
      <c r="G955" s="137" t="s">
        <v>1325</v>
      </c>
      <c r="H955" s="138">
        <v>2740</v>
      </c>
      <c r="I955" s="136">
        <v>2</v>
      </c>
      <c r="J955" s="139">
        <f>นครพนม!F60</f>
        <v>70814.009999999995</v>
      </c>
      <c r="K955" s="140">
        <f>นครพนม!AJ60</f>
        <v>145399.91999999998</v>
      </c>
      <c r="L955" s="141">
        <f>นครพนม!AK60</f>
        <v>131796.34</v>
      </c>
      <c r="M955" s="141">
        <f>นครพนม!AL60</f>
        <v>165765.57999999999</v>
      </c>
      <c r="N955" s="137"/>
      <c r="O955" s="137"/>
      <c r="P955" s="137"/>
      <c r="Q955" s="129">
        <f t="shared" si="109"/>
        <v>-33969.239999999991</v>
      </c>
      <c r="R955" s="130">
        <f t="shared" si="110"/>
        <v>48.100854014598539</v>
      </c>
    </row>
    <row r="956" spans="1:18" x14ac:dyDescent="0.35">
      <c r="A956" s="136">
        <v>8</v>
      </c>
      <c r="B956" s="137" t="s">
        <v>58</v>
      </c>
      <c r="C956" s="137" t="s">
        <v>551</v>
      </c>
      <c r="D956" s="137" t="s">
        <v>93</v>
      </c>
      <c r="E956" s="137" t="s">
        <v>552</v>
      </c>
      <c r="F956" s="137" t="s">
        <v>180</v>
      </c>
      <c r="G956" s="137" t="s">
        <v>1326</v>
      </c>
      <c r="H956" s="138">
        <v>2998</v>
      </c>
      <c r="I956" s="136">
        <v>2</v>
      </c>
      <c r="J956" s="139">
        <f>นครพนม!F61</f>
        <v>110680.06</v>
      </c>
      <c r="K956" s="140">
        <f>นครพนม!AJ61</f>
        <v>174975.84</v>
      </c>
      <c r="L956" s="141">
        <f>นครพนม!AK61</f>
        <v>139799.03999999998</v>
      </c>
      <c r="M956" s="141">
        <f>นครพนม!AL61</f>
        <v>166041.02000000002</v>
      </c>
      <c r="N956" s="137"/>
      <c r="O956" s="137"/>
      <c r="P956" s="137"/>
      <c r="Q956" s="129">
        <f t="shared" si="109"/>
        <v>-26241.98000000004</v>
      </c>
      <c r="R956" s="130">
        <f t="shared" si="110"/>
        <v>46.630767178118738</v>
      </c>
    </row>
    <row r="957" spans="1:18" x14ac:dyDescent="0.35">
      <c r="A957" s="136">
        <v>9</v>
      </c>
      <c r="B957" s="137" t="s">
        <v>58</v>
      </c>
      <c r="C957" s="137" t="s">
        <v>551</v>
      </c>
      <c r="D957" s="137" t="s">
        <v>93</v>
      </c>
      <c r="E957" s="137" t="s">
        <v>552</v>
      </c>
      <c r="F957" s="137" t="s">
        <v>180</v>
      </c>
      <c r="G957" s="137" t="s">
        <v>1327</v>
      </c>
      <c r="H957" s="138">
        <v>1500</v>
      </c>
      <c r="I957" s="136">
        <v>1</v>
      </c>
      <c r="J957" s="139">
        <f>นครพนม!F62</f>
        <v>209542.73</v>
      </c>
      <c r="K957" s="140">
        <f>นครพนม!AJ62</f>
        <v>244654.86000000002</v>
      </c>
      <c r="L957" s="141">
        <f>นครพนม!AK62</f>
        <v>84126.14</v>
      </c>
      <c r="M957" s="141">
        <f>นครพนม!AL62</f>
        <v>123840.04999999999</v>
      </c>
      <c r="N957" s="137"/>
      <c r="O957" s="137"/>
      <c r="P957" s="137"/>
      <c r="Q957" s="129">
        <f t="shared" si="109"/>
        <v>-39713.909999999989</v>
      </c>
      <c r="R957" s="130">
        <f t="shared" si="110"/>
        <v>56.084093333333335</v>
      </c>
    </row>
    <row r="958" spans="1:18" x14ac:dyDescent="0.35">
      <c r="A958" s="136">
        <v>10</v>
      </c>
      <c r="B958" s="137" t="s">
        <v>58</v>
      </c>
      <c r="C958" s="137" t="s">
        <v>551</v>
      </c>
      <c r="D958" s="137" t="s">
        <v>93</v>
      </c>
      <c r="E958" s="137" t="s">
        <v>552</v>
      </c>
      <c r="F958" s="137" t="s">
        <v>180</v>
      </c>
      <c r="G958" s="137" t="s">
        <v>1328</v>
      </c>
      <c r="H958" s="138">
        <v>3005</v>
      </c>
      <c r="I958" s="136">
        <v>3</v>
      </c>
      <c r="J958" s="139">
        <f>นครพนม!F63</f>
        <v>88599.92</v>
      </c>
      <c r="K958" s="140">
        <f>นครพนม!AJ63</f>
        <v>96302.75</v>
      </c>
      <c r="L958" s="141">
        <f>นครพนม!AK63</f>
        <v>141084.5</v>
      </c>
      <c r="M958" s="141">
        <f>นครพนม!AL63</f>
        <v>176279.67</v>
      </c>
      <c r="N958" s="137"/>
      <c r="O958" s="137"/>
      <c r="P958" s="137"/>
      <c r="Q958" s="129">
        <f t="shared" si="109"/>
        <v>-35195.170000000013</v>
      </c>
      <c r="R958" s="130">
        <f t="shared" si="110"/>
        <v>46.949916805324456</v>
      </c>
    </row>
    <row r="959" spans="1:18" s="148" customFormat="1" x14ac:dyDescent="0.35">
      <c r="A959" s="142">
        <v>4</v>
      </c>
      <c r="B959" s="143" t="s">
        <v>58</v>
      </c>
      <c r="C959" s="143"/>
      <c r="D959" s="143"/>
      <c r="E959" s="143" t="s">
        <v>77</v>
      </c>
      <c r="F959" s="143"/>
      <c r="G959" s="143" t="s">
        <v>554</v>
      </c>
      <c r="H959" s="149">
        <f>SUM(H949:H958)</f>
        <v>19215</v>
      </c>
      <c r="I959" s="142"/>
      <c r="J959" s="145">
        <f>SUM(J949:J958)</f>
        <v>1768707.85</v>
      </c>
      <c r="K959" s="145">
        <f t="shared" ref="K959:M959" si="114">SUM(K949:K958)</f>
        <v>1982669.4600000002</v>
      </c>
      <c r="L959" s="145">
        <f t="shared" si="114"/>
        <v>1015071.62</v>
      </c>
      <c r="M959" s="145">
        <f t="shared" si="114"/>
        <v>1280072.28</v>
      </c>
      <c r="N959" s="143">
        <v>9</v>
      </c>
      <c r="O959" s="143">
        <v>9</v>
      </c>
      <c r="P959" s="143">
        <f>N959-O959</f>
        <v>0</v>
      </c>
      <c r="Q959" s="146">
        <f t="shared" si="109"/>
        <v>-265000.66000000003</v>
      </c>
      <c r="R959" s="147">
        <f>L959/H959</f>
        <v>52.827042414780117</v>
      </c>
    </row>
    <row r="960" spans="1:18" x14ac:dyDescent="0.35">
      <c r="A960" s="136">
        <v>1</v>
      </c>
      <c r="B960" s="137" t="s">
        <v>58</v>
      </c>
      <c r="C960" s="137" t="s">
        <v>555</v>
      </c>
      <c r="D960" s="137" t="s">
        <v>136</v>
      </c>
      <c r="E960" s="137" t="s">
        <v>556</v>
      </c>
      <c r="F960" s="137" t="s">
        <v>329</v>
      </c>
      <c r="G960" s="137" t="s">
        <v>557</v>
      </c>
      <c r="H960" s="138"/>
      <c r="I960" s="136"/>
      <c r="J960" s="139"/>
      <c r="K960" s="140"/>
      <c r="L960" s="141"/>
      <c r="M960" s="141"/>
      <c r="N960" s="137"/>
      <c r="O960" s="137"/>
      <c r="P960" s="137"/>
    </row>
    <row r="961" spans="1:18" x14ac:dyDescent="0.35">
      <c r="A961" s="136">
        <v>2</v>
      </c>
      <c r="B961" s="137" t="s">
        <v>58</v>
      </c>
      <c r="C961" s="137" t="s">
        <v>555</v>
      </c>
      <c r="D961" s="137" t="s">
        <v>136</v>
      </c>
      <c r="E961" s="137" t="s">
        <v>556</v>
      </c>
      <c r="F961" s="137" t="s">
        <v>180</v>
      </c>
      <c r="G961" s="137" t="s">
        <v>1329</v>
      </c>
      <c r="H961" s="138">
        <v>4846</v>
      </c>
      <c r="I961" s="136">
        <v>4</v>
      </c>
      <c r="J961" s="139">
        <f>นครพนม!F64</f>
        <v>403812.85</v>
      </c>
      <c r="K961" s="140">
        <f>นครพนม!AJ64</f>
        <v>433229.23</v>
      </c>
      <c r="L961" s="141">
        <f>นครพนม!AK64</f>
        <v>135386.65</v>
      </c>
      <c r="M961" s="141">
        <f>นครพนม!AL64</f>
        <v>204345.21</v>
      </c>
      <c r="N961" s="137"/>
      <c r="O961" s="137"/>
      <c r="P961" s="137"/>
      <c r="Q961" s="129">
        <f t="shared" si="109"/>
        <v>-68958.559999999998</v>
      </c>
      <c r="R961" s="130">
        <f t="shared" si="110"/>
        <v>27.937814692529919</v>
      </c>
    </row>
    <row r="962" spans="1:18" x14ac:dyDescent="0.35">
      <c r="A962" s="136">
        <v>3</v>
      </c>
      <c r="B962" s="137" t="s">
        <v>58</v>
      </c>
      <c r="C962" s="137" t="s">
        <v>555</v>
      </c>
      <c r="D962" s="137" t="s">
        <v>136</v>
      </c>
      <c r="E962" s="137" t="s">
        <v>556</v>
      </c>
      <c r="F962" s="137" t="s">
        <v>180</v>
      </c>
      <c r="G962" s="137" t="s">
        <v>1330</v>
      </c>
      <c r="H962" s="138">
        <v>2013</v>
      </c>
      <c r="I962" s="136">
        <v>2</v>
      </c>
      <c r="J962" s="139">
        <f>นครพนม!F65</f>
        <v>429686.92</v>
      </c>
      <c r="K962" s="140">
        <f>นครพนม!AJ65</f>
        <v>424407.28</v>
      </c>
      <c r="L962" s="141">
        <f>นครพนม!AK65</f>
        <v>94664.260000000009</v>
      </c>
      <c r="M962" s="141">
        <f>นครพนม!AL65</f>
        <v>132360.42000000001</v>
      </c>
      <c r="N962" s="137"/>
      <c r="O962" s="137"/>
      <c r="P962" s="137"/>
      <c r="Q962" s="129">
        <f t="shared" si="109"/>
        <v>-37696.160000000003</v>
      </c>
      <c r="R962" s="130">
        <f t="shared" si="110"/>
        <v>47.026458022851472</v>
      </c>
    </row>
    <row r="963" spans="1:18" x14ac:dyDescent="0.35">
      <c r="A963" s="136">
        <v>4</v>
      </c>
      <c r="B963" s="137" t="s">
        <v>58</v>
      </c>
      <c r="C963" s="137" t="s">
        <v>555</v>
      </c>
      <c r="D963" s="137" t="s">
        <v>136</v>
      </c>
      <c r="E963" s="137" t="s">
        <v>556</v>
      </c>
      <c r="F963" s="137" t="s">
        <v>180</v>
      </c>
      <c r="G963" s="137" t="s">
        <v>1331</v>
      </c>
      <c r="H963" s="138">
        <v>1672</v>
      </c>
      <c r="I963" s="136">
        <v>2</v>
      </c>
      <c r="J963" s="139">
        <f>นครพนม!F66</f>
        <v>517987.8</v>
      </c>
      <c r="K963" s="140">
        <f>นครพนม!AJ66</f>
        <v>559764.09</v>
      </c>
      <c r="L963" s="141">
        <f>นครพนม!AK66</f>
        <v>102734.89</v>
      </c>
      <c r="M963" s="141">
        <f>นครพนม!AL66</f>
        <v>171944.53999999998</v>
      </c>
      <c r="N963" s="137"/>
      <c r="O963" s="137"/>
      <c r="P963" s="137"/>
      <c r="Q963" s="129">
        <f t="shared" si="109"/>
        <v>-69209.64999999998</v>
      </c>
      <c r="R963" s="130">
        <f t="shared" si="110"/>
        <v>61.444312200956936</v>
      </c>
    </row>
    <row r="964" spans="1:18" x14ac:dyDescent="0.35">
      <c r="A964" s="136">
        <v>5</v>
      </c>
      <c r="B964" s="137" t="s">
        <v>58</v>
      </c>
      <c r="C964" s="137" t="s">
        <v>555</v>
      </c>
      <c r="D964" s="137" t="s">
        <v>136</v>
      </c>
      <c r="E964" s="137" t="s">
        <v>556</v>
      </c>
      <c r="F964" s="137" t="s">
        <v>180</v>
      </c>
      <c r="G964" s="137" t="s">
        <v>1332</v>
      </c>
      <c r="H964" s="138">
        <v>4546</v>
      </c>
      <c r="I964" s="136">
        <v>4</v>
      </c>
      <c r="J964" s="139">
        <f>นครพนม!F67</f>
        <v>109965.58</v>
      </c>
      <c r="K964" s="140">
        <f>นครพนม!AJ67</f>
        <v>250040.11</v>
      </c>
      <c r="L964" s="141">
        <f>นครพนม!AK67</f>
        <v>149388.03</v>
      </c>
      <c r="M964" s="141">
        <f>นครพนม!AL67</f>
        <v>244112.90999999997</v>
      </c>
      <c r="N964" s="137"/>
      <c r="O964" s="137"/>
      <c r="P964" s="137"/>
      <c r="Q964" s="129">
        <f t="shared" si="109"/>
        <v>-94724.879999999976</v>
      </c>
      <c r="R964" s="130">
        <f t="shared" si="110"/>
        <v>32.861423229212491</v>
      </c>
    </row>
    <row r="965" spans="1:18" x14ac:dyDescent="0.35">
      <c r="A965" s="136">
        <v>6</v>
      </c>
      <c r="B965" s="137" t="s">
        <v>58</v>
      </c>
      <c r="C965" s="137" t="s">
        <v>555</v>
      </c>
      <c r="D965" s="137" t="s">
        <v>136</v>
      </c>
      <c r="E965" s="137" t="s">
        <v>556</v>
      </c>
      <c r="F965" s="137" t="s">
        <v>180</v>
      </c>
      <c r="G965" s="137" t="s">
        <v>1333</v>
      </c>
      <c r="H965" s="138">
        <v>3867</v>
      </c>
      <c r="I965" s="136">
        <v>3</v>
      </c>
      <c r="J965" s="139">
        <f>นครพนม!F68</f>
        <v>629354.81999999995</v>
      </c>
      <c r="K965" s="140">
        <f>นครพนม!AJ68</f>
        <v>338108.49</v>
      </c>
      <c r="L965" s="141">
        <f>นครพนม!AK68</f>
        <v>264546.08</v>
      </c>
      <c r="M965" s="141">
        <f>นครพนม!AL68</f>
        <v>335993.63</v>
      </c>
      <c r="N965" s="137"/>
      <c r="O965" s="137"/>
      <c r="P965" s="137"/>
      <c r="Q965" s="129">
        <f t="shared" si="109"/>
        <v>-71447.549999999988</v>
      </c>
      <c r="R965" s="130">
        <f t="shared" si="110"/>
        <v>68.41119213860874</v>
      </c>
    </row>
    <row r="966" spans="1:18" x14ac:dyDescent="0.35">
      <c r="A966" s="136">
        <v>7</v>
      </c>
      <c r="B966" s="137" t="s">
        <v>58</v>
      </c>
      <c r="C966" s="137" t="s">
        <v>555</v>
      </c>
      <c r="D966" s="137" t="s">
        <v>136</v>
      </c>
      <c r="E966" s="137" t="s">
        <v>556</v>
      </c>
      <c r="F966" s="137" t="s">
        <v>180</v>
      </c>
      <c r="G966" s="137" t="s">
        <v>1334</v>
      </c>
      <c r="H966" s="138">
        <v>2282</v>
      </c>
      <c r="I966" s="136">
        <v>2</v>
      </c>
      <c r="J966" s="139">
        <f>นครพนม!F69</f>
        <v>705171.96</v>
      </c>
      <c r="K966" s="140">
        <f>นครพนม!AJ69</f>
        <v>743775.78</v>
      </c>
      <c r="L966" s="141">
        <f>นครพนม!AK69</f>
        <v>142523.44</v>
      </c>
      <c r="M966" s="141">
        <f>นครพนม!AL69</f>
        <v>158723.29</v>
      </c>
      <c r="N966" s="137"/>
      <c r="O966" s="137"/>
      <c r="P966" s="137"/>
      <c r="Q966" s="129">
        <f t="shared" si="109"/>
        <v>-16199.850000000006</v>
      </c>
      <c r="R966" s="130">
        <f t="shared" si="110"/>
        <v>62.455495179666961</v>
      </c>
    </row>
    <row r="967" spans="1:18" x14ac:dyDescent="0.35">
      <c r="A967" s="136">
        <v>8</v>
      </c>
      <c r="B967" s="137" t="s">
        <v>58</v>
      </c>
      <c r="C967" s="137" t="s">
        <v>555</v>
      </c>
      <c r="D967" s="137" t="s">
        <v>136</v>
      </c>
      <c r="E967" s="137" t="s">
        <v>556</v>
      </c>
      <c r="F967" s="137" t="s">
        <v>180</v>
      </c>
      <c r="G967" s="137" t="s">
        <v>1335</v>
      </c>
      <c r="H967" s="138">
        <v>2718</v>
      </c>
      <c r="I967" s="136">
        <v>2</v>
      </c>
      <c r="J967" s="139">
        <f>นครพนม!F70</f>
        <v>472735.49</v>
      </c>
      <c r="K967" s="140">
        <f>นครพนม!AJ70</f>
        <v>507825.45</v>
      </c>
      <c r="L967" s="141">
        <f>นครพนม!AK70</f>
        <v>127113.82</v>
      </c>
      <c r="M967" s="141">
        <f>นครพนม!AL70</f>
        <v>181776.88</v>
      </c>
      <c r="N967" s="137"/>
      <c r="O967" s="137"/>
      <c r="P967" s="137"/>
      <c r="Q967" s="129">
        <f t="shared" ref="Q967:Q1029" si="115">L967-M967</f>
        <v>-54663.06</v>
      </c>
      <c r="R967" s="130">
        <f t="shared" ref="R967:R1028" si="116">L967/H967</f>
        <v>46.767409860191322</v>
      </c>
    </row>
    <row r="968" spans="1:18" x14ac:dyDescent="0.35">
      <c r="A968" s="136">
        <v>9</v>
      </c>
      <c r="B968" s="137" t="s">
        <v>58</v>
      </c>
      <c r="C968" s="137" t="s">
        <v>555</v>
      </c>
      <c r="D968" s="137" t="s">
        <v>136</v>
      </c>
      <c r="E968" s="137" t="s">
        <v>556</v>
      </c>
      <c r="F968" s="137" t="s">
        <v>180</v>
      </c>
      <c r="G968" s="137" t="s">
        <v>1336</v>
      </c>
      <c r="H968" s="138">
        <v>4883</v>
      </c>
      <c r="I968" s="136">
        <v>4</v>
      </c>
      <c r="J968" s="139">
        <f>นครพนม!F71</f>
        <v>388935.51</v>
      </c>
      <c r="K968" s="140">
        <f>นครพนม!AJ71</f>
        <v>397546.75</v>
      </c>
      <c r="L968" s="141">
        <f>นครพนม!AK71</f>
        <v>154653.16</v>
      </c>
      <c r="M968" s="141">
        <f>นครพนม!AL71</f>
        <v>217181.64</v>
      </c>
      <c r="N968" s="137"/>
      <c r="O968" s="137"/>
      <c r="P968" s="137"/>
      <c r="Q968" s="129">
        <f t="shared" si="115"/>
        <v>-62528.48000000001</v>
      </c>
      <c r="R968" s="130">
        <f t="shared" si="116"/>
        <v>31.671750972762645</v>
      </c>
    </row>
    <row r="969" spans="1:18" x14ac:dyDescent="0.35">
      <c r="A969" s="136">
        <v>10</v>
      </c>
      <c r="B969" s="137" t="s">
        <v>58</v>
      </c>
      <c r="C969" s="137" t="s">
        <v>555</v>
      </c>
      <c r="D969" s="137" t="s">
        <v>136</v>
      </c>
      <c r="E969" s="137" t="s">
        <v>556</v>
      </c>
      <c r="F969" s="137" t="s">
        <v>180</v>
      </c>
      <c r="G969" s="137" t="s">
        <v>1337</v>
      </c>
      <c r="H969" s="138">
        <v>4275</v>
      </c>
      <c r="I969" s="136">
        <v>3</v>
      </c>
      <c r="J969" s="139">
        <f>นครพนม!F72</f>
        <v>340955.67</v>
      </c>
      <c r="K969" s="140">
        <f>นครพนม!AJ72</f>
        <v>435983.56</v>
      </c>
      <c r="L969" s="141">
        <f>นครพนม!AK72</f>
        <v>122552.84</v>
      </c>
      <c r="M969" s="141">
        <f>นครพนม!AL72</f>
        <v>196948.58000000002</v>
      </c>
      <c r="N969" s="137"/>
      <c r="O969" s="137"/>
      <c r="P969" s="137"/>
      <c r="Q969" s="129">
        <f t="shared" si="115"/>
        <v>-74395.74000000002</v>
      </c>
      <c r="R969" s="130">
        <f t="shared" si="116"/>
        <v>28.667330994152046</v>
      </c>
    </row>
    <row r="970" spans="1:18" x14ac:dyDescent="0.35">
      <c r="A970" s="136">
        <v>11</v>
      </c>
      <c r="B970" s="137" t="s">
        <v>58</v>
      </c>
      <c r="C970" s="137" t="s">
        <v>555</v>
      </c>
      <c r="D970" s="137" t="s">
        <v>136</v>
      </c>
      <c r="E970" s="137" t="s">
        <v>556</v>
      </c>
      <c r="F970" s="137" t="s">
        <v>180</v>
      </c>
      <c r="G970" s="137" t="s">
        <v>1338</v>
      </c>
      <c r="H970" s="138">
        <v>3121</v>
      </c>
      <c r="I970" s="136">
        <v>3</v>
      </c>
      <c r="J970" s="139">
        <f>นครพนม!F73</f>
        <v>403812.85</v>
      </c>
      <c r="K970" s="140">
        <f>นครพนม!AJ73</f>
        <v>433229.23</v>
      </c>
      <c r="L970" s="141">
        <f>นครพนม!AK73</f>
        <v>135386.65</v>
      </c>
      <c r="M970" s="141">
        <f>นครพนม!AL73</f>
        <v>204345.21</v>
      </c>
      <c r="N970" s="137"/>
      <c r="O970" s="137"/>
      <c r="P970" s="137"/>
      <c r="Q970" s="129">
        <f t="shared" si="115"/>
        <v>-68958.559999999998</v>
      </c>
      <c r="R970" s="130">
        <f t="shared" si="116"/>
        <v>43.379253444408839</v>
      </c>
    </row>
    <row r="971" spans="1:18" x14ac:dyDescent="0.35">
      <c r="A971" s="136">
        <v>12</v>
      </c>
      <c r="B971" s="137" t="s">
        <v>58</v>
      </c>
      <c r="C971" s="137" t="s">
        <v>555</v>
      </c>
      <c r="D971" s="137" t="s">
        <v>136</v>
      </c>
      <c r="E971" s="137" t="s">
        <v>556</v>
      </c>
      <c r="F971" s="137" t="s">
        <v>180</v>
      </c>
      <c r="G971" s="137" t="s">
        <v>1339</v>
      </c>
      <c r="H971" s="138">
        <v>1601</v>
      </c>
      <c r="I971" s="136">
        <v>2</v>
      </c>
      <c r="J971" s="139">
        <f>นครพนม!F74</f>
        <v>598547.19999999995</v>
      </c>
      <c r="K971" s="140">
        <f>นครพนม!AJ74</f>
        <v>605830.6</v>
      </c>
      <c r="L971" s="141">
        <f>นครพนม!AK74</f>
        <v>191348.14</v>
      </c>
      <c r="M971" s="141">
        <f>นครพนม!AL74</f>
        <v>165927.32</v>
      </c>
      <c r="N971" s="137"/>
      <c r="O971" s="137"/>
      <c r="P971" s="137"/>
      <c r="Q971" s="129">
        <f t="shared" si="115"/>
        <v>25420.820000000007</v>
      </c>
      <c r="R971" s="130">
        <f t="shared" si="116"/>
        <v>119.51788881948782</v>
      </c>
    </row>
    <row r="972" spans="1:18" x14ac:dyDescent="0.35">
      <c r="A972" s="136">
        <v>13</v>
      </c>
      <c r="B972" s="137" t="s">
        <v>58</v>
      </c>
      <c r="C972" s="137" t="s">
        <v>555</v>
      </c>
      <c r="D972" s="137" t="s">
        <v>136</v>
      </c>
      <c r="E972" s="137" t="s">
        <v>556</v>
      </c>
      <c r="F972" s="137" t="s">
        <v>180</v>
      </c>
      <c r="G972" s="137" t="s">
        <v>1340</v>
      </c>
      <c r="H972" s="138">
        <v>4298</v>
      </c>
      <c r="I972" s="136">
        <v>3</v>
      </c>
      <c r="J972" s="139">
        <f>นครพนม!F75</f>
        <v>368191.63</v>
      </c>
      <c r="K972" s="140">
        <f>นครพนม!AJ75</f>
        <v>346312.08</v>
      </c>
      <c r="L972" s="141">
        <f>นครพนม!AK75</f>
        <v>118353.99</v>
      </c>
      <c r="M972" s="141">
        <f>นครพนม!AL75</f>
        <v>183007.28999999998</v>
      </c>
      <c r="N972" s="137"/>
      <c r="O972" s="137"/>
      <c r="P972" s="137"/>
      <c r="Q972" s="129">
        <f t="shared" si="115"/>
        <v>-64653.299999999974</v>
      </c>
      <c r="R972" s="130">
        <f t="shared" si="116"/>
        <v>27.536991624011169</v>
      </c>
    </row>
    <row r="973" spans="1:18" x14ac:dyDescent="0.35">
      <c r="A973" s="136">
        <v>14</v>
      </c>
      <c r="B973" s="137" t="s">
        <v>58</v>
      </c>
      <c r="C973" s="137" t="s">
        <v>555</v>
      </c>
      <c r="D973" s="137" t="s">
        <v>136</v>
      </c>
      <c r="E973" s="137" t="s">
        <v>556</v>
      </c>
      <c r="F973" s="137" t="s">
        <v>180</v>
      </c>
      <c r="G973" s="137" t="s">
        <v>1341</v>
      </c>
      <c r="H973" s="138">
        <v>4211</v>
      </c>
      <c r="I973" s="136">
        <v>3</v>
      </c>
      <c r="J973" s="139">
        <f>นครพนม!F76</f>
        <v>550915.31000000006</v>
      </c>
      <c r="K973" s="140">
        <f>นครพนม!AJ76</f>
        <v>583374.3600000001</v>
      </c>
      <c r="L973" s="141">
        <f>นครพนม!AK76</f>
        <v>146203.44</v>
      </c>
      <c r="M973" s="141">
        <f>นครพนม!AL76</f>
        <v>164794.77000000002</v>
      </c>
      <c r="N973" s="137"/>
      <c r="O973" s="137"/>
      <c r="P973" s="137"/>
      <c r="Q973" s="129">
        <f t="shared" si="115"/>
        <v>-18591.330000000016</v>
      </c>
      <c r="R973" s="130">
        <f t="shared" si="116"/>
        <v>34.719411066255049</v>
      </c>
    </row>
    <row r="974" spans="1:18" x14ac:dyDescent="0.35">
      <c r="A974" s="136">
        <v>15</v>
      </c>
      <c r="B974" s="137" t="s">
        <v>58</v>
      </c>
      <c r="C974" s="137" t="s">
        <v>555</v>
      </c>
      <c r="D974" s="137" t="s">
        <v>136</v>
      </c>
      <c r="E974" s="137" t="s">
        <v>556</v>
      </c>
      <c r="F974" s="137" t="s">
        <v>180</v>
      </c>
      <c r="G974" s="137" t="s">
        <v>1342</v>
      </c>
      <c r="H974" s="138">
        <v>3166</v>
      </c>
      <c r="I974" s="136">
        <v>3</v>
      </c>
      <c r="J974" s="139">
        <f>นครพนม!F77</f>
        <v>408067.79</v>
      </c>
      <c r="K974" s="140">
        <f>นครพนม!AJ77</f>
        <v>-33774.610000000044</v>
      </c>
      <c r="L974" s="141">
        <f>นครพนม!AK77</f>
        <v>122850.4</v>
      </c>
      <c r="M974" s="141">
        <f>นครพนม!AL77</f>
        <v>189770.24999999997</v>
      </c>
      <c r="N974" s="137"/>
      <c r="O974" s="137"/>
      <c r="P974" s="137"/>
      <c r="Q974" s="129">
        <f t="shared" si="115"/>
        <v>-66919.849999999977</v>
      </c>
      <c r="R974" s="130">
        <f t="shared" si="116"/>
        <v>38.803032217308903</v>
      </c>
    </row>
    <row r="975" spans="1:18" x14ac:dyDescent="0.35">
      <c r="A975" s="136">
        <v>16</v>
      </c>
      <c r="B975" s="137" t="s">
        <v>58</v>
      </c>
      <c r="C975" s="137" t="s">
        <v>555</v>
      </c>
      <c r="D975" s="137" t="s">
        <v>136</v>
      </c>
      <c r="E975" s="137" t="s">
        <v>556</v>
      </c>
      <c r="F975" s="137" t="s">
        <v>180</v>
      </c>
      <c r="G975" s="137" t="s">
        <v>1343</v>
      </c>
      <c r="H975" s="138">
        <v>2186</v>
      </c>
      <c r="I975" s="136">
        <v>2</v>
      </c>
      <c r="J975" s="139">
        <f>นครพนม!F78</f>
        <v>551279.26</v>
      </c>
      <c r="K975" s="140">
        <f>นครพนม!AJ78</f>
        <v>679346.76</v>
      </c>
      <c r="L975" s="141">
        <f>นครพนม!AK78</f>
        <v>2518.58</v>
      </c>
      <c r="M975" s="141">
        <f>นครพนม!AL78</f>
        <v>61831.340000000004</v>
      </c>
      <c r="N975" s="137"/>
      <c r="O975" s="137"/>
      <c r="P975" s="137"/>
      <c r="Q975" s="129">
        <f t="shared" si="115"/>
        <v>-59312.76</v>
      </c>
      <c r="R975" s="130">
        <f t="shared" si="116"/>
        <v>1.1521408966148217</v>
      </c>
    </row>
    <row r="976" spans="1:18" s="148" customFormat="1" x14ac:dyDescent="0.35">
      <c r="A976" s="142">
        <v>5</v>
      </c>
      <c r="B976" s="143" t="s">
        <v>58</v>
      </c>
      <c r="C976" s="143"/>
      <c r="D976" s="143"/>
      <c r="E976" s="143" t="s">
        <v>77</v>
      </c>
      <c r="F976" s="143"/>
      <c r="G976" s="143" t="s">
        <v>558</v>
      </c>
      <c r="H976" s="149">
        <f>SUM(H960:H974)</f>
        <v>47499</v>
      </c>
      <c r="I976" s="142"/>
      <c r="J976" s="145">
        <f>SUM(J960:J974)</f>
        <v>6328141.3799999999</v>
      </c>
      <c r="K976" s="145">
        <f t="shared" ref="K976:M976" si="117">SUM(K960:K974)</f>
        <v>6025652.4000000004</v>
      </c>
      <c r="L976" s="145">
        <f t="shared" si="117"/>
        <v>2007705.7899999998</v>
      </c>
      <c r="M976" s="145">
        <f t="shared" si="117"/>
        <v>2751231.94</v>
      </c>
      <c r="N976" s="143">
        <v>15</v>
      </c>
      <c r="O976" s="143">
        <v>15</v>
      </c>
      <c r="P976" s="143">
        <f>N976-O976</f>
        <v>0</v>
      </c>
      <c r="Q976" s="146">
        <f t="shared" si="115"/>
        <v>-743526.15000000014</v>
      </c>
      <c r="R976" s="147">
        <f>L976/H976</f>
        <v>42.268380176424763</v>
      </c>
    </row>
    <row r="977" spans="1:18" x14ac:dyDescent="0.35">
      <c r="A977" s="136">
        <v>1</v>
      </c>
      <c r="B977" s="137" t="s">
        <v>58</v>
      </c>
      <c r="C977" s="137" t="s">
        <v>559</v>
      </c>
      <c r="D977" s="137" t="s">
        <v>107</v>
      </c>
      <c r="E977" s="137" t="s">
        <v>560</v>
      </c>
      <c r="F977" s="137" t="s">
        <v>210</v>
      </c>
      <c r="G977" s="137" t="s">
        <v>561</v>
      </c>
      <c r="H977" s="138"/>
      <c r="I977" s="136"/>
      <c r="J977" s="139"/>
      <c r="K977" s="140"/>
      <c r="L977" s="141"/>
      <c r="M977" s="141"/>
      <c r="N977" s="137"/>
      <c r="O977" s="137"/>
      <c r="P977" s="137"/>
    </row>
    <row r="978" spans="1:18" x14ac:dyDescent="0.35">
      <c r="A978" s="136">
        <v>2</v>
      </c>
      <c r="B978" s="137" t="s">
        <v>58</v>
      </c>
      <c r="C978" s="137" t="s">
        <v>559</v>
      </c>
      <c r="D978" s="137" t="s">
        <v>107</v>
      </c>
      <c r="E978" s="137" t="s">
        <v>560</v>
      </c>
      <c r="F978" s="137" t="s">
        <v>180</v>
      </c>
      <c r="G978" s="137" t="s">
        <v>1344</v>
      </c>
      <c r="H978" s="138">
        <v>3311</v>
      </c>
      <c r="I978" s="136">
        <v>3</v>
      </c>
      <c r="J978" s="139">
        <f>นครพนม!F79</f>
        <v>52806.97</v>
      </c>
      <c r="K978" s="140">
        <f>นครพนม!AJ79</f>
        <v>54517.380000000005</v>
      </c>
      <c r="L978" s="141">
        <f>นครพนม!AK79</f>
        <v>124749.54</v>
      </c>
      <c r="M978" s="141">
        <f>นครพนม!AL79</f>
        <v>210150.28</v>
      </c>
      <c r="N978" s="137"/>
      <c r="O978" s="137"/>
      <c r="P978" s="137"/>
      <c r="Q978" s="129">
        <f t="shared" si="115"/>
        <v>-85400.74</v>
      </c>
      <c r="R978" s="130">
        <f t="shared" si="116"/>
        <v>37.677299909392929</v>
      </c>
    </row>
    <row r="979" spans="1:18" x14ac:dyDescent="0.35">
      <c r="A979" s="136">
        <v>3</v>
      </c>
      <c r="B979" s="137" t="s">
        <v>58</v>
      </c>
      <c r="C979" s="137" t="s">
        <v>559</v>
      </c>
      <c r="D979" s="137" t="s">
        <v>107</v>
      </c>
      <c r="E979" s="137" t="s">
        <v>560</v>
      </c>
      <c r="F979" s="137" t="s">
        <v>180</v>
      </c>
      <c r="G979" s="137" t="s">
        <v>1345</v>
      </c>
      <c r="H979" s="138">
        <v>2139</v>
      </c>
      <c r="I979" s="136">
        <v>2</v>
      </c>
      <c r="J979" s="139">
        <f>นครพนม!F80</f>
        <v>56160.38</v>
      </c>
      <c r="K979" s="140">
        <f>นครพนม!AJ80</f>
        <v>48610</v>
      </c>
      <c r="L979" s="141">
        <f>นครพนม!AK80</f>
        <v>119261</v>
      </c>
      <c r="M979" s="141">
        <f>นครพนม!AL80</f>
        <v>192378</v>
      </c>
      <c r="N979" s="137"/>
      <c r="O979" s="137"/>
      <c r="P979" s="137"/>
      <c r="Q979" s="129">
        <f t="shared" si="115"/>
        <v>-73117</v>
      </c>
      <c r="R979" s="130">
        <f t="shared" si="116"/>
        <v>55.755493221131367</v>
      </c>
    </row>
    <row r="980" spans="1:18" x14ac:dyDescent="0.35">
      <c r="A980" s="136">
        <v>4</v>
      </c>
      <c r="B980" s="137" t="s">
        <v>58</v>
      </c>
      <c r="C980" s="137" t="s">
        <v>559</v>
      </c>
      <c r="D980" s="137" t="s">
        <v>107</v>
      </c>
      <c r="E980" s="137" t="s">
        <v>560</v>
      </c>
      <c r="F980" s="137" t="s">
        <v>180</v>
      </c>
      <c r="G980" s="137" t="s">
        <v>1346</v>
      </c>
      <c r="H980" s="138">
        <v>4074</v>
      </c>
      <c r="I980" s="136">
        <v>3</v>
      </c>
      <c r="J980" s="139">
        <f>นครพนม!F81</f>
        <v>349548.82</v>
      </c>
      <c r="K980" s="140">
        <f>นครพนม!AJ81</f>
        <v>270275.36</v>
      </c>
      <c r="L980" s="141">
        <f>นครพนม!AK81</f>
        <v>182710</v>
      </c>
      <c r="M980" s="141">
        <f>นครพนม!AL81</f>
        <v>249966.29</v>
      </c>
      <c r="N980" s="137"/>
      <c r="O980" s="137"/>
      <c r="P980" s="137"/>
      <c r="Q980" s="129">
        <f t="shared" si="115"/>
        <v>-67256.290000000008</v>
      </c>
      <c r="R980" s="130">
        <f t="shared" si="116"/>
        <v>44.847815414825725</v>
      </c>
    </row>
    <row r="981" spans="1:18" x14ac:dyDescent="0.35">
      <c r="A981" s="136">
        <v>5</v>
      </c>
      <c r="B981" s="137" t="s">
        <v>58</v>
      </c>
      <c r="C981" s="137" t="s">
        <v>559</v>
      </c>
      <c r="D981" s="137" t="s">
        <v>107</v>
      </c>
      <c r="E981" s="137" t="s">
        <v>560</v>
      </c>
      <c r="F981" s="137" t="s">
        <v>180</v>
      </c>
      <c r="G981" s="137" t="s">
        <v>1347</v>
      </c>
      <c r="H981" s="138">
        <v>2831</v>
      </c>
      <c r="I981" s="136">
        <v>2</v>
      </c>
      <c r="J981" s="139">
        <f>นครพนม!F82</f>
        <v>124347.39</v>
      </c>
      <c r="K981" s="140">
        <f>นครพนม!AJ82</f>
        <v>-27886.809999999998</v>
      </c>
      <c r="L981" s="141">
        <f>นครพนม!AK82</f>
        <v>151183.91</v>
      </c>
      <c r="M981" s="141">
        <f>นครพนม!AL82</f>
        <v>302066.30000000005</v>
      </c>
      <c r="N981" s="137"/>
      <c r="O981" s="137"/>
      <c r="P981" s="137"/>
      <c r="Q981" s="129">
        <f t="shared" si="115"/>
        <v>-150882.39000000004</v>
      </c>
      <c r="R981" s="130">
        <f t="shared" si="116"/>
        <v>53.403006004945247</v>
      </c>
    </row>
    <row r="982" spans="1:18" x14ac:dyDescent="0.35">
      <c r="A982" s="136">
        <v>6</v>
      </c>
      <c r="B982" s="137" t="s">
        <v>58</v>
      </c>
      <c r="C982" s="137" t="s">
        <v>559</v>
      </c>
      <c r="D982" s="137" t="s">
        <v>107</v>
      </c>
      <c r="E982" s="137" t="s">
        <v>560</v>
      </c>
      <c r="F982" s="137" t="s">
        <v>180</v>
      </c>
      <c r="G982" s="137" t="s">
        <v>1348</v>
      </c>
      <c r="H982" s="138">
        <v>3099</v>
      </c>
      <c r="I982" s="136">
        <v>3</v>
      </c>
      <c r="J982" s="139">
        <f>นครพนม!F83</f>
        <v>199311.21</v>
      </c>
      <c r="K982" s="140">
        <f>นครพนม!AJ83</f>
        <v>202465.72999999998</v>
      </c>
      <c r="L982" s="141">
        <f>นครพนม!AK83</f>
        <v>188050</v>
      </c>
      <c r="M982" s="141">
        <f>นครพนม!AL83</f>
        <v>249875.91</v>
      </c>
      <c r="N982" s="137"/>
      <c r="O982" s="137"/>
      <c r="P982" s="137"/>
      <c r="Q982" s="129">
        <f t="shared" si="115"/>
        <v>-61825.91</v>
      </c>
      <c r="R982" s="130">
        <f t="shared" si="116"/>
        <v>60.680864795095189</v>
      </c>
    </row>
    <row r="983" spans="1:18" x14ac:dyDescent="0.35">
      <c r="A983" s="136">
        <v>7</v>
      </c>
      <c r="B983" s="137" t="s">
        <v>58</v>
      </c>
      <c r="C983" s="137" t="s">
        <v>559</v>
      </c>
      <c r="D983" s="137" t="s">
        <v>107</v>
      </c>
      <c r="E983" s="137" t="s">
        <v>560</v>
      </c>
      <c r="F983" s="137" t="s">
        <v>180</v>
      </c>
      <c r="G983" s="137" t="s">
        <v>1349</v>
      </c>
      <c r="H983" s="138">
        <v>1867</v>
      </c>
      <c r="I983" s="136">
        <v>2</v>
      </c>
      <c r="J983" s="139">
        <f>นครพนม!F84</f>
        <v>239094.51</v>
      </c>
      <c r="K983" s="140">
        <f>นครพนม!AJ84</f>
        <v>249978.21</v>
      </c>
      <c r="L983" s="141">
        <f>นครพนม!AK84</f>
        <v>152358.85999999999</v>
      </c>
      <c r="M983" s="141">
        <f>นครพนม!AL84</f>
        <v>207550.45</v>
      </c>
      <c r="N983" s="137"/>
      <c r="O983" s="137"/>
      <c r="P983" s="137"/>
      <c r="Q983" s="129">
        <f t="shared" si="115"/>
        <v>-55191.590000000026</v>
      </c>
      <c r="R983" s="130">
        <f t="shared" si="116"/>
        <v>81.606245313336899</v>
      </c>
    </row>
    <row r="984" spans="1:18" x14ac:dyDescent="0.35">
      <c r="A984" s="136">
        <v>8</v>
      </c>
      <c r="B984" s="137" t="s">
        <v>58</v>
      </c>
      <c r="C984" s="137" t="s">
        <v>559</v>
      </c>
      <c r="D984" s="137" t="s">
        <v>107</v>
      </c>
      <c r="E984" s="137" t="s">
        <v>560</v>
      </c>
      <c r="F984" s="137" t="s">
        <v>180</v>
      </c>
      <c r="G984" s="137" t="s">
        <v>1350</v>
      </c>
      <c r="H984" s="138">
        <v>2692</v>
      </c>
      <c r="I984" s="136">
        <v>2</v>
      </c>
      <c r="J984" s="139">
        <f>นครพนม!F85</f>
        <v>270541.51</v>
      </c>
      <c r="K984" s="140">
        <f>นครพนม!AJ85</f>
        <v>297681.17</v>
      </c>
      <c r="L984" s="141">
        <f>นครพนม!AK85</f>
        <v>161984.63</v>
      </c>
      <c r="M984" s="141">
        <f>นครพนม!AL85</f>
        <v>219989.94</v>
      </c>
      <c r="N984" s="137"/>
      <c r="O984" s="137"/>
      <c r="P984" s="137"/>
      <c r="Q984" s="129">
        <f t="shared" si="115"/>
        <v>-58005.31</v>
      </c>
      <c r="R984" s="130">
        <f t="shared" si="116"/>
        <v>60.172596582466568</v>
      </c>
    </row>
    <row r="985" spans="1:18" x14ac:dyDescent="0.35">
      <c r="A985" s="136">
        <v>9</v>
      </c>
      <c r="B985" s="137" t="s">
        <v>58</v>
      </c>
      <c r="C985" s="137" t="s">
        <v>559</v>
      </c>
      <c r="D985" s="137" t="s">
        <v>107</v>
      </c>
      <c r="E985" s="137" t="s">
        <v>560</v>
      </c>
      <c r="F985" s="137" t="s">
        <v>180</v>
      </c>
      <c r="G985" s="137" t="s">
        <v>1351</v>
      </c>
      <c r="H985" s="138">
        <v>1950</v>
      </c>
      <c r="I985" s="136">
        <v>2</v>
      </c>
      <c r="J985" s="139">
        <f>นครพนม!F86</f>
        <v>178601.41</v>
      </c>
      <c r="K985" s="140">
        <f>นครพนม!AJ86</f>
        <v>234437.47</v>
      </c>
      <c r="L985" s="141">
        <f>นครพนม!AK86</f>
        <v>170536.44</v>
      </c>
      <c r="M985" s="141">
        <f>นครพนม!AL86</f>
        <v>190338.37999999998</v>
      </c>
      <c r="N985" s="137"/>
      <c r="O985" s="137"/>
      <c r="P985" s="137"/>
      <c r="Q985" s="129">
        <f t="shared" si="115"/>
        <v>-19801.939999999973</v>
      </c>
      <c r="R985" s="130">
        <f t="shared" si="116"/>
        <v>87.454584615384618</v>
      </c>
    </row>
    <row r="986" spans="1:18" x14ac:dyDescent="0.35">
      <c r="A986" s="136">
        <v>10</v>
      </c>
      <c r="B986" s="137" t="s">
        <v>58</v>
      </c>
      <c r="C986" s="137" t="s">
        <v>559</v>
      </c>
      <c r="D986" s="137" t="s">
        <v>107</v>
      </c>
      <c r="E986" s="137" t="s">
        <v>560</v>
      </c>
      <c r="F986" s="137" t="s">
        <v>180</v>
      </c>
      <c r="G986" s="137" t="s">
        <v>1352</v>
      </c>
      <c r="H986" s="138">
        <v>2898</v>
      </c>
      <c r="I986" s="136">
        <v>2</v>
      </c>
      <c r="J986" s="139">
        <f>นครพนม!F87</f>
        <v>197643.39</v>
      </c>
      <c r="K986" s="140">
        <f>นครพนม!AJ87</f>
        <v>168174.98</v>
      </c>
      <c r="L986" s="141">
        <f>นครพนม!AK87</f>
        <v>160720</v>
      </c>
      <c r="M986" s="141">
        <f>นครพนม!AL87</f>
        <v>337539.26</v>
      </c>
      <c r="N986" s="137"/>
      <c r="O986" s="137"/>
      <c r="P986" s="137"/>
      <c r="Q986" s="129">
        <f t="shared" si="115"/>
        <v>-176819.26</v>
      </c>
      <c r="R986" s="130">
        <f t="shared" si="116"/>
        <v>55.45893719806763</v>
      </c>
    </row>
    <row r="987" spans="1:18" s="234" customFormat="1" x14ac:dyDescent="0.35">
      <c r="A987" s="229">
        <v>11</v>
      </c>
      <c r="B987" s="230" t="s">
        <v>58</v>
      </c>
      <c r="C987" s="230" t="s">
        <v>559</v>
      </c>
      <c r="D987" s="230" t="s">
        <v>107</v>
      </c>
      <c r="E987" s="230" t="s">
        <v>560</v>
      </c>
      <c r="F987" s="230" t="s">
        <v>180</v>
      </c>
      <c r="G987" s="137" t="s">
        <v>1353</v>
      </c>
      <c r="H987" s="231">
        <v>1653</v>
      </c>
      <c r="I987" s="229">
        <v>2</v>
      </c>
      <c r="J987" s="139">
        <f>นครพนม!F88</f>
        <v>55610.77</v>
      </c>
      <c r="K987" s="140">
        <f>นครพนม!AJ88</f>
        <v>62301.14</v>
      </c>
      <c r="L987" s="141">
        <f>นครพนม!AK88</f>
        <v>172375.35</v>
      </c>
      <c r="M987" s="141">
        <f>นครพนม!AL88</f>
        <v>188775.64</v>
      </c>
      <c r="N987" s="230"/>
      <c r="O987" s="230"/>
      <c r="P987" s="230"/>
      <c r="Q987" s="232">
        <f t="shared" si="115"/>
        <v>-16400.290000000008</v>
      </c>
      <c r="R987" s="233">
        <f t="shared" si="116"/>
        <v>104.28030852994556</v>
      </c>
    </row>
    <row r="988" spans="1:18" s="148" customFormat="1" x14ac:dyDescent="0.35">
      <c r="A988" s="142">
        <v>6</v>
      </c>
      <c r="B988" s="143" t="s">
        <v>58</v>
      </c>
      <c r="C988" s="143"/>
      <c r="D988" s="143"/>
      <c r="E988" s="143" t="s">
        <v>77</v>
      </c>
      <c r="F988" s="143"/>
      <c r="G988" s="143" t="s">
        <v>562</v>
      </c>
      <c r="H988" s="149">
        <f>SUM(H977:H987)</f>
        <v>26514</v>
      </c>
      <c r="I988" s="142"/>
      <c r="J988" s="145">
        <f>SUM(J977:J987)</f>
        <v>1723666.3599999999</v>
      </c>
      <c r="K988" s="145">
        <f t="shared" ref="K988:M988" si="118">SUM(K977:K987)</f>
        <v>1560554.6299999997</v>
      </c>
      <c r="L988" s="145">
        <f t="shared" si="118"/>
        <v>1583929.73</v>
      </c>
      <c r="M988" s="145">
        <f t="shared" si="118"/>
        <v>2348630.4499999997</v>
      </c>
      <c r="N988" s="143">
        <v>10</v>
      </c>
      <c r="O988" s="143">
        <v>10</v>
      </c>
      <c r="P988" s="143">
        <f>N988-O988</f>
        <v>0</v>
      </c>
      <c r="Q988" s="146">
        <f t="shared" si="115"/>
        <v>-764700.71999999974</v>
      </c>
      <c r="R988" s="147">
        <f>L988/H988</f>
        <v>59.739372784189484</v>
      </c>
    </row>
    <row r="989" spans="1:18" x14ac:dyDescent="0.35">
      <c r="A989" s="136">
        <v>1</v>
      </c>
      <c r="B989" s="137" t="s">
        <v>58</v>
      </c>
      <c r="C989" s="137" t="s">
        <v>563</v>
      </c>
      <c r="D989" s="137" t="s">
        <v>114</v>
      </c>
      <c r="E989" s="137" t="s">
        <v>564</v>
      </c>
      <c r="F989" s="137" t="s">
        <v>210</v>
      </c>
      <c r="G989" s="137" t="s">
        <v>565</v>
      </c>
      <c r="H989" s="138"/>
      <c r="I989" s="136"/>
      <c r="J989" s="139"/>
      <c r="K989" s="140"/>
      <c r="L989" s="141"/>
      <c r="M989" s="141"/>
      <c r="N989" s="137"/>
      <c r="O989" s="137"/>
      <c r="P989" s="137"/>
    </row>
    <row r="990" spans="1:18" x14ac:dyDescent="0.35">
      <c r="A990" s="136">
        <v>2</v>
      </c>
      <c r="B990" s="137" t="s">
        <v>58</v>
      </c>
      <c r="C990" s="137" t="s">
        <v>563</v>
      </c>
      <c r="D990" s="137" t="s">
        <v>114</v>
      </c>
      <c r="E990" s="137" t="s">
        <v>564</v>
      </c>
      <c r="F990" s="137" t="s">
        <v>180</v>
      </c>
      <c r="G990" s="137" t="s">
        <v>1354</v>
      </c>
      <c r="H990" s="138">
        <v>3711</v>
      </c>
      <c r="I990" s="136">
        <v>3</v>
      </c>
      <c r="J990" s="139">
        <f>นครพนม!F89</f>
        <v>83916.45</v>
      </c>
      <c r="K990" s="140">
        <f>นครพนม!AJ89</f>
        <v>312914.27999999997</v>
      </c>
      <c r="L990" s="141">
        <f>นครพนม!AK89</f>
        <v>0</v>
      </c>
      <c r="M990" s="141">
        <f>นครพนม!AL89</f>
        <v>149050.71</v>
      </c>
      <c r="N990" s="137"/>
      <c r="O990" s="137"/>
      <c r="P990" s="137"/>
      <c r="Q990" s="129">
        <f t="shared" si="115"/>
        <v>-149050.71</v>
      </c>
      <c r="R990" s="130">
        <f t="shared" si="116"/>
        <v>0</v>
      </c>
    </row>
    <row r="991" spans="1:18" x14ac:dyDescent="0.35">
      <c r="A991" s="136">
        <v>3</v>
      </c>
      <c r="B991" s="137" t="s">
        <v>58</v>
      </c>
      <c r="C991" s="137" t="s">
        <v>563</v>
      </c>
      <c r="D991" s="137" t="s">
        <v>114</v>
      </c>
      <c r="E991" s="137" t="s">
        <v>564</v>
      </c>
      <c r="F991" s="137" t="s">
        <v>180</v>
      </c>
      <c r="G991" s="137" t="s">
        <v>1355</v>
      </c>
      <c r="H991" s="138">
        <v>1437</v>
      </c>
      <c r="I991" s="136">
        <v>1</v>
      </c>
      <c r="J991" s="139">
        <f>นครพนม!F90</f>
        <v>224863.98</v>
      </c>
      <c r="K991" s="140">
        <f>นครพนม!AJ90</f>
        <v>233059.43000000002</v>
      </c>
      <c r="L991" s="141">
        <f>นครพนม!AK90</f>
        <v>65622</v>
      </c>
      <c r="M991" s="141">
        <f>นครพนม!AL90</f>
        <v>143655.29999999999</v>
      </c>
      <c r="N991" s="137"/>
      <c r="O991" s="137"/>
      <c r="P991" s="137"/>
      <c r="Q991" s="129">
        <f t="shared" si="115"/>
        <v>-78033.299999999988</v>
      </c>
      <c r="R991" s="130">
        <f t="shared" si="116"/>
        <v>45.665970772442591</v>
      </c>
    </row>
    <row r="992" spans="1:18" x14ac:dyDescent="0.35">
      <c r="A992" s="136">
        <v>4</v>
      </c>
      <c r="B992" s="137" t="s">
        <v>58</v>
      </c>
      <c r="C992" s="137" t="s">
        <v>563</v>
      </c>
      <c r="D992" s="137" t="s">
        <v>114</v>
      </c>
      <c r="E992" s="137" t="s">
        <v>564</v>
      </c>
      <c r="F992" s="137" t="s">
        <v>180</v>
      </c>
      <c r="G992" s="137" t="s">
        <v>1356</v>
      </c>
      <c r="H992" s="138">
        <v>3388</v>
      </c>
      <c r="I992" s="136">
        <v>3</v>
      </c>
      <c r="J992" s="139">
        <f>นครพนม!F91</f>
        <v>264607.19</v>
      </c>
      <c r="K992" s="140">
        <f>นครพนม!AJ91</f>
        <v>315992.59999999998</v>
      </c>
      <c r="L992" s="141">
        <f>นครพนม!AK91</f>
        <v>272364.25</v>
      </c>
      <c r="M992" s="141">
        <f>นครพนม!AL91</f>
        <v>226055.94</v>
      </c>
      <c r="N992" s="137"/>
      <c r="O992" s="137"/>
      <c r="P992" s="137"/>
      <c r="Q992" s="129">
        <f t="shared" si="115"/>
        <v>46308.31</v>
      </c>
      <c r="R992" s="130">
        <f t="shared" si="116"/>
        <v>80.390864817001187</v>
      </c>
    </row>
    <row r="993" spans="1:18" x14ac:dyDescent="0.35">
      <c r="A993" s="136">
        <v>5</v>
      </c>
      <c r="B993" s="137" t="s">
        <v>58</v>
      </c>
      <c r="C993" s="137" t="s">
        <v>563</v>
      </c>
      <c r="D993" s="137" t="s">
        <v>114</v>
      </c>
      <c r="E993" s="137" t="s">
        <v>564</v>
      </c>
      <c r="F993" s="137" t="s">
        <v>180</v>
      </c>
      <c r="G993" s="137" t="s">
        <v>1357</v>
      </c>
      <c r="H993" s="138">
        <v>2340</v>
      </c>
      <c r="I993" s="136">
        <v>2</v>
      </c>
      <c r="J993" s="139">
        <f>นครพนม!F92</f>
        <v>234797.99</v>
      </c>
      <c r="K993" s="140">
        <f>นครพนม!AJ92</f>
        <v>337132.01</v>
      </c>
      <c r="L993" s="141">
        <f>นครพนม!AK92</f>
        <v>102740</v>
      </c>
      <c r="M993" s="141">
        <f>นครพนม!AL92</f>
        <v>160975.76999999999</v>
      </c>
      <c r="N993" s="137"/>
      <c r="O993" s="137"/>
      <c r="P993" s="137"/>
      <c r="Q993" s="129">
        <f t="shared" si="115"/>
        <v>-58235.76999999999</v>
      </c>
      <c r="R993" s="130">
        <f t="shared" si="116"/>
        <v>43.905982905982903</v>
      </c>
    </row>
    <row r="994" spans="1:18" x14ac:dyDescent="0.35">
      <c r="A994" s="136">
        <v>6</v>
      </c>
      <c r="B994" s="137" t="s">
        <v>58</v>
      </c>
      <c r="C994" s="137" t="s">
        <v>563</v>
      </c>
      <c r="D994" s="137" t="s">
        <v>114</v>
      </c>
      <c r="E994" s="137" t="s">
        <v>564</v>
      </c>
      <c r="F994" s="137" t="s">
        <v>180</v>
      </c>
      <c r="G994" s="137" t="s">
        <v>1358</v>
      </c>
      <c r="H994" s="138">
        <v>2160</v>
      </c>
      <c r="I994" s="136">
        <v>2</v>
      </c>
      <c r="J994" s="139">
        <f>นครพนม!F93</f>
        <v>78413.56</v>
      </c>
      <c r="K994" s="140">
        <f>นครพนม!AJ93</f>
        <v>152926.46</v>
      </c>
      <c r="L994" s="141">
        <f>นครพนม!AK93</f>
        <v>126498.4</v>
      </c>
      <c r="M994" s="141">
        <f>นครพนม!AL93</f>
        <v>192048.76</v>
      </c>
      <c r="N994" s="137"/>
      <c r="O994" s="137"/>
      <c r="P994" s="137"/>
      <c r="Q994" s="129">
        <f t="shared" si="115"/>
        <v>-65550.360000000015</v>
      </c>
      <c r="R994" s="130">
        <f t="shared" si="116"/>
        <v>58.564074074074071</v>
      </c>
    </row>
    <row r="995" spans="1:18" x14ac:dyDescent="0.35">
      <c r="A995" s="136">
        <v>7</v>
      </c>
      <c r="B995" s="137" t="s">
        <v>58</v>
      </c>
      <c r="C995" s="137" t="s">
        <v>563</v>
      </c>
      <c r="D995" s="137" t="s">
        <v>114</v>
      </c>
      <c r="E995" s="137" t="s">
        <v>564</v>
      </c>
      <c r="F995" s="137" t="s">
        <v>180</v>
      </c>
      <c r="G995" s="137" t="s">
        <v>1359</v>
      </c>
      <c r="H995" s="138">
        <v>1723</v>
      </c>
      <c r="I995" s="136">
        <v>2</v>
      </c>
      <c r="J995" s="139">
        <f>นครพนม!F94</f>
        <v>309089.64</v>
      </c>
      <c r="K995" s="140">
        <f>นครพนม!AJ94</f>
        <v>320517.90000000002</v>
      </c>
      <c r="L995" s="141">
        <f>นครพนม!AK94</f>
        <v>295350.86</v>
      </c>
      <c r="M995" s="141">
        <f>นครพนม!AL94</f>
        <v>175144.03999999998</v>
      </c>
      <c r="N995" s="137"/>
      <c r="O995" s="137"/>
      <c r="P995" s="137"/>
      <c r="Q995" s="129">
        <f t="shared" si="115"/>
        <v>120206.82</v>
      </c>
      <c r="R995" s="130">
        <f t="shared" si="116"/>
        <v>171.41663377829366</v>
      </c>
    </row>
    <row r="996" spans="1:18" x14ac:dyDescent="0.35">
      <c r="A996" s="136">
        <v>8</v>
      </c>
      <c r="B996" s="137" t="s">
        <v>58</v>
      </c>
      <c r="C996" s="137" t="s">
        <v>563</v>
      </c>
      <c r="D996" s="137" t="s">
        <v>114</v>
      </c>
      <c r="E996" s="137" t="s">
        <v>564</v>
      </c>
      <c r="F996" s="137" t="s">
        <v>180</v>
      </c>
      <c r="G996" s="137" t="s">
        <v>1360</v>
      </c>
      <c r="H996" s="138">
        <v>2675</v>
      </c>
      <c r="I996" s="136">
        <v>2</v>
      </c>
      <c r="J996" s="139">
        <f>นครพนม!F95</f>
        <v>292219.90999999997</v>
      </c>
      <c r="K996" s="140">
        <f>นครพนม!AJ95</f>
        <v>329413.40999999997</v>
      </c>
      <c r="L996" s="141">
        <f>นครพนม!AK95</f>
        <v>113190</v>
      </c>
      <c r="M996" s="141">
        <f>นครพนม!AL95</f>
        <v>161730.28</v>
      </c>
      <c r="N996" s="137"/>
      <c r="O996" s="137"/>
      <c r="P996" s="137"/>
      <c r="Q996" s="129">
        <f t="shared" si="115"/>
        <v>-48540.28</v>
      </c>
      <c r="R996" s="130">
        <f t="shared" si="116"/>
        <v>42.314018691588785</v>
      </c>
    </row>
    <row r="997" spans="1:18" x14ac:dyDescent="0.35">
      <c r="A997" s="136">
        <v>9</v>
      </c>
      <c r="B997" s="137" t="s">
        <v>58</v>
      </c>
      <c r="C997" s="137" t="s">
        <v>563</v>
      </c>
      <c r="D997" s="137" t="s">
        <v>114</v>
      </c>
      <c r="E997" s="137" t="s">
        <v>564</v>
      </c>
      <c r="F997" s="137" t="s">
        <v>180</v>
      </c>
      <c r="G997" s="137" t="s">
        <v>1361</v>
      </c>
      <c r="H997" s="138">
        <v>1715</v>
      </c>
      <c r="I997" s="136">
        <v>2</v>
      </c>
      <c r="J997" s="139">
        <f>นครพนม!F96</f>
        <v>244086.38</v>
      </c>
      <c r="K997" s="140">
        <f>นครพนม!AJ96</f>
        <v>353513.7</v>
      </c>
      <c r="L997" s="141">
        <f>นครพนม!AK96</f>
        <v>262602</v>
      </c>
      <c r="M997" s="141">
        <f>นครพนม!AL96</f>
        <v>168943.16999999998</v>
      </c>
      <c r="N997" s="137"/>
      <c r="O997" s="137"/>
      <c r="P997" s="137"/>
      <c r="Q997" s="129">
        <f t="shared" si="115"/>
        <v>93658.830000000016</v>
      </c>
      <c r="R997" s="130">
        <f t="shared" si="116"/>
        <v>153.12069970845482</v>
      </c>
    </row>
    <row r="998" spans="1:18" x14ac:dyDescent="0.35">
      <c r="A998" s="136">
        <v>10</v>
      </c>
      <c r="B998" s="137" t="s">
        <v>58</v>
      </c>
      <c r="C998" s="137" t="s">
        <v>563</v>
      </c>
      <c r="D998" s="137" t="s">
        <v>114</v>
      </c>
      <c r="E998" s="137" t="s">
        <v>564</v>
      </c>
      <c r="F998" s="137" t="s">
        <v>180</v>
      </c>
      <c r="G998" s="137" t="s">
        <v>1362</v>
      </c>
      <c r="H998" s="138">
        <v>3187</v>
      </c>
      <c r="I998" s="136">
        <v>3</v>
      </c>
      <c r="J998" s="139">
        <f>นครพนม!F97</f>
        <v>208196.76</v>
      </c>
      <c r="K998" s="140">
        <f>นครพนม!AJ97</f>
        <v>241677.59</v>
      </c>
      <c r="L998" s="141">
        <f>นครพนม!AK97</f>
        <v>286411.59999999998</v>
      </c>
      <c r="M998" s="141">
        <f>นครพนม!AL97</f>
        <v>200117.9</v>
      </c>
      <c r="N998" s="137"/>
      <c r="O998" s="137"/>
      <c r="P998" s="137"/>
      <c r="Q998" s="129">
        <f t="shared" si="115"/>
        <v>86293.699999999983</v>
      </c>
      <c r="R998" s="130">
        <f t="shared" si="116"/>
        <v>89.868716661437077</v>
      </c>
    </row>
    <row r="999" spans="1:18" x14ac:dyDescent="0.35">
      <c r="A999" s="136">
        <v>11</v>
      </c>
      <c r="B999" s="137" t="s">
        <v>58</v>
      </c>
      <c r="C999" s="137" t="s">
        <v>563</v>
      </c>
      <c r="D999" s="137" t="s">
        <v>114</v>
      </c>
      <c r="E999" s="137" t="s">
        <v>564</v>
      </c>
      <c r="F999" s="137" t="s">
        <v>180</v>
      </c>
      <c r="G999" s="137" t="s">
        <v>1363</v>
      </c>
      <c r="H999" s="138">
        <v>2867</v>
      </c>
      <c r="I999" s="136">
        <v>2</v>
      </c>
      <c r="J999" s="139">
        <f>นครพนม!F98</f>
        <v>248534.11</v>
      </c>
      <c r="K999" s="140">
        <f>นครพนม!AJ98</f>
        <v>288469.93</v>
      </c>
      <c r="L999" s="141">
        <f>นครพนม!AK98</f>
        <v>123090</v>
      </c>
      <c r="M999" s="141">
        <f>นครพนม!AL98</f>
        <v>154443.47</v>
      </c>
      <c r="N999" s="137"/>
      <c r="O999" s="137"/>
      <c r="P999" s="137"/>
      <c r="Q999" s="129">
        <f t="shared" si="115"/>
        <v>-31353.47</v>
      </c>
      <c r="R999" s="130">
        <f t="shared" si="116"/>
        <v>42.933379839553538</v>
      </c>
    </row>
    <row r="1000" spans="1:18" x14ac:dyDescent="0.35">
      <c r="A1000" s="136">
        <v>12</v>
      </c>
      <c r="B1000" s="137" t="s">
        <v>58</v>
      </c>
      <c r="C1000" s="137" t="s">
        <v>563</v>
      </c>
      <c r="D1000" s="137" t="s">
        <v>114</v>
      </c>
      <c r="E1000" s="137" t="s">
        <v>564</v>
      </c>
      <c r="F1000" s="137" t="s">
        <v>180</v>
      </c>
      <c r="G1000" s="137" t="s">
        <v>1364</v>
      </c>
      <c r="H1000" s="138">
        <v>3076</v>
      </c>
      <c r="I1000" s="136">
        <v>3</v>
      </c>
      <c r="J1000" s="139">
        <f>นครพนม!F99</f>
        <v>286549.74</v>
      </c>
      <c r="K1000" s="140">
        <f>นครพนม!AJ99</f>
        <v>430798.5</v>
      </c>
      <c r="L1000" s="141">
        <f>นครพนม!AK99</f>
        <v>260796.4</v>
      </c>
      <c r="M1000" s="141">
        <f>นครพนม!AL99</f>
        <v>238702.97</v>
      </c>
      <c r="N1000" s="137"/>
      <c r="O1000" s="137"/>
      <c r="P1000" s="137"/>
      <c r="Q1000" s="129">
        <f t="shared" si="115"/>
        <v>22093.429999999993</v>
      </c>
      <c r="R1000" s="130">
        <f t="shared" si="116"/>
        <v>84.784265279583877</v>
      </c>
    </row>
    <row r="1001" spans="1:18" x14ac:dyDescent="0.35">
      <c r="A1001" s="136">
        <v>13</v>
      </c>
      <c r="B1001" s="137" t="s">
        <v>58</v>
      </c>
      <c r="C1001" s="137" t="s">
        <v>563</v>
      </c>
      <c r="D1001" s="137" t="s">
        <v>114</v>
      </c>
      <c r="E1001" s="137" t="s">
        <v>564</v>
      </c>
      <c r="F1001" s="137" t="s">
        <v>180</v>
      </c>
      <c r="G1001" s="137" t="s">
        <v>1365</v>
      </c>
      <c r="H1001" s="138">
        <v>2086</v>
      </c>
      <c r="I1001" s="136">
        <v>2</v>
      </c>
      <c r="J1001" s="139">
        <f>นครพนม!F100</f>
        <v>150936.47</v>
      </c>
      <c r="K1001" s="140">
        <f>นครพนม!AJ100</f>
        <v>127833.20000000001</v>
      </c>
      <c r="L1001" s="141">
        <f>นครพนม!AK100</f>
        <v>121080</v>
      </c>
      <c r="M1001" s="141">
        <f>นครพนม!AL100</f>
        <v>175248.01</v>
      </c>
      <c r="N1001" s="137"/>
      <c r="O1001" s="137"/>
      <c r="P1001" s="137"/>
      <c r="Q1001" s="129">
        <f t="shared" si="115"/>
        <v>-54168.010000000009</v>
      </c>
      <c r="R1001" s="130">
        <f t="shared" si="116"/>
        <v>58.044103547459251</v>
      </c>
    </row>
    <row r="1002" spans="1:18" x14ac:dyDescent="0.35">
      <c r="A1002" s="136">
        <v>14</v>
      </c>
      <c r="B1002" s="137" t="s">
        <v>58</v>
      </c>
      <c r="C1002" s="137" t="s">
        <v>563</v>
      </c>
      <c r="D1002" s="137" t="s">
        <v>114</v>
      </c>
      <c r="E1002" s="137" t="s">
        <v>564</v>
      </c>
      <c r="F1002" s="137" t="s">
        <v>180</v>
      </c>
      <c r="G1002" s="137" t="s">
        <v>1366</v>
      </c>
      <c r="H1002" s="138">
        <v>1893</v>
      </c>
      <c r="I1002" s="136">
        <v>2</v>
      </c>
      <c r="J1002" s="139">
        <f>นครพนม!F101</f>
        <v>188257.86</v>
      </c>
      <c r="K1002" s="140">
        <f>นครพนม!AJ101</f>
        <v>700764.48</v>
      </c>
      <c r="L1002" s="141">
        <f>นครพนม!AK101</f>
        <v>125500</v>
      </c>
      <c r="M1002" s="141">
        <f>นครพนม!AL101</f>
        <v>236015.54</v>
      </c>
      <c r="N1002" s="137"/>
      <c r="O1002" s="137"/>
      <c r="P1002" s="137"/>
      <c r="Q1002" s="129">
        <f t="shared" si="115"/>
        <v>-110515.54000000001</v>
      </c>
      <c r="R1002" s="130">
        <f t="shared" si="116"/>
        <v>66.296883254094027</v>
      </c>
    </row>
    <row r="1003" spans="1:18" x14ac:dyDescent="0.35">
      <c r="A1003" s="136">
        <v>15</v>
      </c>
      <c r="B1003" s="137" t="s">
        <v>58</v>
      </c>
      <c r="C1003" s="137" t="s">
        <v>563</v>
      </c>
      <c r="D1003" s="137" t="s">
        <v>114</v>
      </c>
      <c r="E1003" s="137" t="s">
        <v>564</v>
      </c>
      <c r="F1003" s="137" t="s">
        <v>180</v>
      </c>
      <c r="G1003" s="137" t="s">
        <v>1367</v>
      </c>
      <c r="H1003" s="138">
        <v>2677</v>
      </c>
      <c r="I1003" s="136">
        <v>2</v>
      </c>
      <c r="J1003" s="139">
        <f>นครพนม!F102</f>
        <v>188246.54</v>
      </c>
      <c r="K1003" s="140">
        <f>นครพนม!AJ102</f>
        <v>259996.51</v>
      </c>
      <c r="L1003" s="141">
        <f>นครพนม!AK102</f>
        <v>138900</v>
      </c>
      <c r="M1003" s="141">
        <f>นครพนม!AL102</f>
        <v>193836.02</v>
      </c>
      <c r="N1003" s="137"/>
      <c r="O1003" s="137"/>
      <c r="P1003" s="137"/>
      <c r="Q1003" s="129">
        <f t="shared" si="115"/>
        <v>-54936.01999999999</v>
      </c>
      <c r="R1003" s="130">
        <f t="shared" si="116"/>
        <v>51.886440044826301</v>
      </c>
    </row>
    <row r="1004" spans="1:18" x14ac:dyDescent="0.35">
      <c r="A1004" s="136">
        <v>16</v>
      </c>
      <c r="B1004" s="137" t="s">
        <v>58</v>
      </c>
      <c r="C1004" s="137" t="s">
        <v>563</v>
      </c>
      <c r="D1004" s="137" t="s">
        <v>114</v>
      </c>
      <c r="E1004" s="137" t="s">
        <v>564</v>
      </c>
      <c r="F1004" s="137" t="s">
        <v>180</v>
      </c>
      <c r="G1004" s="137" t="s">
        <v>1368</v>
      </c>
      <c r="H1004" s="138">
        <v>2827</v>
      </c>
      <c r="I1004" s="136">
        <v>2</v>
      </c>
      <c r="J1004" s="139">
        <f>นครพนม!F103</f>
        <v>303292.45</v>
      </c>
      <c r="K1004" s="140">
        <f>นครพนม!AJ103</f>
        <v>410345.68</v>
      </c>
      <c r="L1004" s="141">
        <f>นครพนม!AK103</f>
        <v>144284</v>
      </c>
      <c r="M1004" s="141">
        <f>นครพนม!AL103</f>
        <v>192044.25999999998</v>
      </c>
      <c r="N1004" s="137"/>
      <c r="O1004" s="137"/>
      <c r="P1004" s="137"/>
      <c r="Q1004" s="129">
        <f t="shared" si="115"/>
        <v>-47760.25999999998</v>
      </c>
      <c r="R1004" s="130">
        <f t="shared" si="116"/>
        <v>51.037849310222853</v>
      </c>
    </row>
    <row r="1005" spans="1:18" x14ac:dyDescent="0.35">
      <c r="A1005" s="136">
        <v>17</v>
      </c>
      <c r="B1005" s="137" t="s">
        <v>58</v>
      </c>
      <c r="C1005" s="137" t="s">
        <v>563</v>
      </c>
      <c r="D1005" s="137" t="s">
        <v>114</v>
      </c>
      <c r="E1005" s="137" t="s">
        <v>564</v>
      </c>
      <c r="F1005" s="137" t="s">
        <v>180</v>
      </c>
      <c r="G1005" s="137" t="s">
        <v>1369</v>
      </c>
      <c r="H1005" s="138">
        <v>3372</v>
      </c>
      <c r="I1005" s="136">
        <v>3</v>
      </c>
      <c r="J1005" s="139">
        <f>นครพนม!F104</f>
        <v>318601.73</v>
      </c>
      <c r="K1005" s="140">
        <f>นครพนม!AJ104</f>
        <v>386451.14999999997</v>
      </c>
      <c r="L1005" s="141">
        <f>นครพนม!AK104</f>
        <v>270464.40000000002</v>
      </c>
      <c r="M1005" s="141">
        <f>นครพนม!AL104</f>
        <v>209594.51</v>
      </c>
      <c r="N1005" s="137"/>
      <c r="O1005" s="137"/>
      <c r="P1005" s="137"/>
      <c r="Q1005" s="129">
        <f t="shared" si="115"/>
        <v>60869.890000000014</v>
      </c>
      <c r="R1005" s="130">
        <f t="shared" si="116"/>
        <v>80.208896797153031</v>
      </c>
    </row>
    <row r="1006" spans="1:18" x14ac:dyDescent="0.35">
      <c r="A1006" s="136">
        <v>18</v>
      </c>
      <c r="B1006" s="137" t="s">
        <v>58</v>
      </c>
      <c r="C1006" s="137" t="s">
        <v>563</v>
      </c>
      <c r="D1006" s="137" t="s">
        <v>114</v>
      </c>
      <c r="E1006" s="137" t="s">
        <v>564</v>
      </c>
      <c r="F1006" s="137" t="s">
        <v>180</v>
      </c>
      <c r="G1006" s="137" t="s">
        <v>1370</v>
      </c>
      <c r="H1006" s="138">
        <v>1747</v>
      </c>
      <c r="I1006" s="136">
        <v>2</v>
      </c>
      <c r="J1006" s="139">
        <f>นครพนม!F105</f>
        <v>558919.84</v>
      </c>
      <c r="K1006" s="140">
        <f>นครพนม!AJ105</f>
        <v>572030.61</v>
      </c>
      <c r="L1006" s="141">
        <f>นครพนม!AK105</f>
        <v>361289.6</v>
      </c>
      <c r="M1006" s="141">
        <f>นครพนม!AL105</f>
        <v>222794.7</v>
      </c>
      <c r="N1006" s="137"/>
      <c r="O1006" s="137"/>
      <c r="P1006" s="137"/>
      <c r="Q1006" s="129">
        <f t="shared" si="115"/>
        <v>138494.89999999997</v>
      </c>
      <c r="R1006" s="130">
        <f t="shared" si="116"/>
        <v>206.80572409845448</v>
      </c>
    </row>
    <row r="1007" spans="1:18" x14ac:dyDescent="0.35">
      <c r="A1007" s="136">
        <v>19</v>
      </c>
      <c r="B1007" s="137" t="s">
        <v>58</v>
      </c>
      <c r="C1007" s="137" t="s">
        <v>563</v>
      </c>
      <c r="D1007" s="137" t="s">
        <v>114</v>
      </c>
      <c r="E1007" s="137" t="s">
        <v>564</v>
      </c>
      <c r="F1007" s="137" t="s">
        <v>180</v>
      </c>
      <c r="G1007" s="137" t="s">
        <v>1371</v>
      </c>
      <c r="H1007" s="138">
        <v>2607</v>
      </c>
      <c r="I1007" s="136">
        <v>2</v>
      </c>
      <c r="J1007" s="139">
        <f>นครพนม!F106</f>
        <v>144311.72</v>
      </c>
      <c r="K1007" s="140">
        <f>นครพนม!AJ106</f>
        <v>167954.43</v>
      </c>
      <c r="L1007" s="141">
        <f>นครพนม!AK106</f>
        <v>123686</v>
      </c>
      <c r="M1007" s="141">
        <f>นครพนม!AL106</f>
        <v>253691.84</v>
      </c>
      <c r="N1007" s="137"/>
      <c r="O1007" s="137"/>
      <c r="P1007" s="137"/>
      <c r="Q1007" s="129">
        <f t="shared" si="115"/>
        <v>-130005.84</v>
      </c>
      <c r="R1007" s="130">
        <f t="shared" si="116"/>
        <v>47.443805140007669</v>
      </c>
    </row>
    <row r="1008" spans="1:18" x14ac:dyDescent="0.35">
      <c r="A1008" s="136">
        <v>20</v>
      </c>
      <c r="B1008" s="137" t="s">
        <v>58</v>
      </c>
      <c r="C1008" s="137" t="s">
        <v>563</v>
      </c>
      <c r="D1008" s="137" t="s">
        <v>114</v>
      </c>
      <c r="E1008" s="137" t="s">
        <v>564</v>
      </c>
      <c r="F1008" s="137" t="s">
        <v>180</v>
      </c>
      <c r="G1008" s="137" t="s">
        <v>1372</v>
      </c>
      <c r="H1008" s="138">
        <v>2124</v>
      </c>
      <c r="I1008" s="136">
        <v>2</v>
      </c>
      <c r="J1008" s="139">
        <f>นครพนม!F107</f>
        <v>876787.66</v>
      </c>
      <c r="K1008" s="140">
        <f>นครพนม!AJ107</f>
        <v>907701.82000000007</v>
      </c>
      <c r="L1008" s="141">
        <f>นครพนม!AK107</f>
        <v>476347.2</v>
      </c>
      <c r="M1008" s="141">
        <f>นครพนม!AL107</f>
        <v>235481.52000000002</v>
      </c>
      <c r="N1008" s="137"/>
      <c r="O1008" s="137"/>
      <c r="P1008" s="137"/>
      <c r="Q1008" s="129">
        <f t="shared" si="115"/>
        <v>240865.68</v>
      </c>
      <c r="R1008" s="130">
        <f t="shared" si="116"/>
        <v>224.26892655367232</v>
      </c>
    </row>
    <row r="1009" spans="1:18" s="148" customFormat="1" x14ac:dyDescent="0.35">
      <c r="A1009" s="142">
        <v>7</v>
      </c>
      <c r="B1009" s="143" t="s">
        <v>58</v>
      </c>
      <c r="C1009" s="143"/>
      <c r="D1009" s="143"/>
      <c r="E1009" s="235" t="s">
        <v>77</v>
      </c>
      <c r="F1009" s="235"/>
      <c r="G1009" s="235" t="s">
        <v>566</v>
      </c>
      <c r="H1009" s="149">
        <f>SUM(H989:H1008)</f>
        <v>47612</v>
      </c>
      <c r="I1009" s="142"/>
      <c r="J1009" s="145">
        <f>SUM(J989:J1008)</f>
        <v>5204629.9800000004</v>
      </c>
      <c r="K1009" s="145">
        <f t="shared" ref="K1009:M1009" si="119">SUM(K989:K1008)</f>
        <v>6849493.6900000004</v>
      </c>
      <c r="L1009" s="145">
        <f t="shared" si="119"/>
        <v>3670216.71</v>
      </c>
      <c r="M1009" s="145">
        <f t="shared" si="119"/>
        <v>3689574.7099999995</v>
      </c>
      <c r="N1009" s="143">
        <v>19</v>
      </c>
      <c r="O1009" s="143">
        <v>19</v>
      </c>
      <c r="P1009" s="143">
        <f>N1009-O1009</f>
        <v>0</v>
      </c>
      <c r="Q1009" s="146">
        <f t="shared" si="115"/>
        <v>-19357.999999999534</v>
      </c>
      <c r="R1009" s="147">
        <f>L1009/H1009</f>
        <v>77.085959632025535</v>
      </c>
    </row>
    <row r="1010" spans="1:18" x14ac:dyDescent="0.35">
      <c r="A1010" s="136">
        <v>1</v>
      </c>
      <c r="B1010" s="137" t="s">
        <v>58</v>
      </c>
      <c r="C1010" s="137" t="s">
        <v>567</v>
      </c>
      <c r="D1010" s="137" t="s">
        <v>121</v>
      </c>
      <c r="E1010" s="137" t="s">
        <v>568</v>
      </c>
      <c r="F1010" s="137" t="s">
        <v>210</v>
      </c>
      <c r="G1010" s="137" t="s">
        <v>569</v>
      </c>
      <c r="H1010" s="138"/>
      <c r="I1010" s="136"/>
      <c r="J1010" s="139"/>
      <c r="K1010" s="140"/>
      <c r="L1010" s="141"/>
      <c r="M1010" s="141"/>
      <c r="N1010" s="137"/>
      <c r="O1010" s="137"/>
      <c r="P1010" s="137"/>
    </row>
    <row r="1011" spans="1:18" x14ac:dyDescent="0.35">
      <c r="A1011" s="136">
        <v>2</v>
      </c>
      <c r="B1011" s="137" t="s">
        <v>58</v>
      </c>
      <c r="C1011" s="137" t="s">
        <v>567</v>
      </c>
      <c r="D1011" s="137" t="s">
        <v>121</v>
      </c>
      <c r="E1011" s="137" t="s">
        <v>568</v>
      </c>
      <c r="F1011" s="137" t="s">
        <v>180</v>
      </c>
      <c r="G1011" s="137" t="s">
        <v>1373</v>
      </c>
      <c r="H1011" s="138">
        <v>2908</v>
      </c>
      <c r="I1011" s="136">
        <v>2</v>
      </c>
      <c r="J1011" s="139">
        <f>นครพนม!F108</f>
        <v>130164.38</v>
      </c>
      <c r="K1011" s="140">
        <f>นครพนม!AJ108</f>
        <v>149207.63</v>
      </c>
      <c r="L1011" s="141">
        <f>นครพนม!AK108</f>
        <v>132590.16999999998</v>
      </c>
      <c r="M1011" s="141">
        <f>นครพนม!AL108</f>
        <v>200562.77</v>
      </c>
      <c r="N1011" s="137"/>
      <c r="O1011" s="137"/>
      <c r="P1011" s="137"/>
      <c r="Q1011" s="129">
        <f t="shared" si="115"/>
        <v>-67972.600000000006</v>
      </c>
      <c r="R1011" s="130">
        <f t="shared" si="116"/>
        <v>45.594969050894079</v>
      </c>
    </row>
    <row r="1012" spans="1:18" x14ac:dyDescent="0.35">
      <c r="A1012" s="136">
        <v>3</v>
      </c>
      <c r="B1012" s="137" t="s">
        <v>58</v>
      </c>
      <c r="C1012" s="137" t="s">
        <v>567</v>
      </c>
      <c r="D1012" s="137" t="s">
        <v>121</v>
      </c>
      <c r="E1012" s="137" t="s">
        <v>568</v>
      </c>
      <c r="F1012" s="137" t="s">
        <v>180</v>
      </c>
      <c r="G1012" s="137" t="s">
        <v>1374</v>
      </c>
      <c r="H1012" s="138">
        <v>2944</v>
      </c>
      <c r="I1012" s="136">
        <v>2</v>
      </c>
      <c r="J1012" s="139">
        <f>นครพนม!F109</f>
        <v>424846.42</v>
      </c>
      <c r="K1012" s="140">
        <f>นครพนม!AJ109</f>
        <v>467336.61</v>
      </c>
      <c r="L1012" s="141">
        <f>นครพนม!AK109</f>
        <v>104028.78</v>
      </c>
      <c r="M1012" s="141">
        <f>นครพนม!AL109</f>
        <v>176608.88</v>
      </c>
      <c r="N1012" s="137"/>
      <c r="O1012" s="137"/>
      <c r="P1012" s="137"/>
      <c r="Q1012" s="129">
        <f t="shared" si="115"/>
        <v>-72580.100000000006</v>
      </c>
      <c r="R1012" s="130">
        <f t="shared" si="116"/>
        <v>35.33586277173913</v>
      </c>
    </row>
    <row r="1013" spans="1:18" x14ac:dyDescent="0.35">
      <c r="A1013" s="136">
        <v>4</v>
      </c>
      <c r="B1013" s="137" t="s">
        <v>58</v>
      </c>
      <c r="C1013" s="137" t="s">
        <v>567</v>
      </c>
      <c r="D1013" s="137" t="s">
        <v>121</v>
      </c>
      <c r="E1013" s="137" t="s">
        <v>568</v>
      </c>
      <c r="F1013" s="137" t="s">
        <v>180</v>
      </c>
      <c r="G1013" s="137" t="s">
        <v>1375</v>
      </c>
      <c r="H1013" s="138">
        <v>4209</v>
      </c>
      <c r="I1013" s="136">
        <v>3</v>
      </c>
      <c r="J1013" s="139">
        <f>นครพนม!F110</f>
        <v>88778.61</v>
      </c>
      <c r="K1013" s="140">
        <f>นครพนม!AJ110</f>
        <v>187168.16</v>
      </c>
      <c r="L1013" s="141">
        <f>นครพนม!AK110</f>
        <v>168248.68</v>
      </c>
      <c r="M1013" s="141">
        <f>นครพนม!AL110</f>
        <v>214669.58</v>
      </c>
      <c r="N1013" s="137"/>
      <c r="O1013" s="137"/>
      <c r="P1013" s="137"/>
      <c r="Q1013" s="129">
        <f t="shared" si="115"/>
        <v>-46420.899999999994</v>
      </c>
      <c r="R1013" s="130">
        <f t="shared" si="116"/>
        <v>39.973551912568304</v>
      </c>
    </row>
    <row r="1014" spans="1:18" x14ac:dyDescent="0.35">
      <c r="A1014" s="136">
        <v>5</v>
      </c>
      <c r="B1014" s="137" t="s">
        <v>58</v>
      </c>
      <c r="C1014" s="137" t="s">
        <v>567</v>
      </c>
      <c r="D1014" s="137" t="s">
        <v>121</v>
      </c>
      <c r="E1014" s="137" t="s">
        <v>568</v>
      </c>
      <c r="F1014" s="137" t="s">
        <v>180</v>
      </c>
      <c r="G1014" s="137" t="s">
        <v>1376</v>
      </c>
      <c r="H1014" s="138">
        <v>4669</v>
      </c>
      <c r="I1014" s="136">
        <v>4</v>
      </c>
      <c r="J1014" s="139">
        <f>นครพนม!F111</f>
        <v>82611.64</v>
      </c>
      <c r="K1014" s="140">
        <f>นครพนม!AJ111</f>
        <v>192259.01</v>
      </c>
      <c r="L1014" s="141">
        <f>นครพนม!AK111</f>
        <v>160115.62</v>
      </c>
      <c r="M1014" s="141">
        <f>นครพนม!AL111</f>
        <v>197289.12</v>
      </c>
      <c r="N1014" s="137"/>
      <c r="O1014" s="137"/>
      <c r="P1014" s="137"/>
      <c r="Q1014" s="129">
        <f t="shared" si="115"/>
        <v>-37173.5</v>
      </c>
      <c r="R1014" s="130">
        <f t="shared" si="116"/>
        <v>34.29334332833583</v>
      </c>
    </row>
    <row r="1015" spans="1:18" x14ac:dyDescent="0.35">
      <c r="A1015" s="136">
        <v>6</v>
      </c>
      <c r="B1015" s="137" t="s">
        <v>58</v>
      </c>
      <c r="C1015" s="137" t="s">
        <v>567</v>
      </c>
      <c r="D1015" s="137" t="s">
        <v>121</v>
      </c>
      <c r="E1015" s="137" t="s">
        <v>568</v>
      </c>
      <c r="F1015" s="137" t="s">
        <v>180</v>
      </c>
      <c r="G1015" s="137" t="s">
        <v>1377</v>
      </c>
      <c r="H1015" s="138">
        <v>2279</v>
      </c>
      <c r="I1015" s="136">
        <v>2</v>
      </c>
      <c r="J1015" s="139">
        <f>นครพนม!F112</f>
        <v>73704.77</v>
      </c>
      <c r="K1015" s="140">
        <f>นครพนม!AJ112</f>
        <v>153622.1</v>
      </c>
      <c r="L1015" s="141">
        <f>นครพนม!AK112</f>
        <v>121238.48</v>
      </c>
      <c r="M1015" s="141">
        <f>นครพนม!AL112</f>
        <v>178843.13</v>
      </c>
      <c r="N1015" s="137"/>
      <c r="O1015" s="137"/>
      <c r="P1015" s="137"/>
      <c r="Q1015" s="129">
        <f t="shared" si="115"/>
        <v>-57604.650000000009</v>
      </c>
      <c r="R1015" s="130">
        <f t="shared" si="116"/>
        <v>53.198104431768314</v>
      </c>
    </row>
    <row r="1016" spans="1:18" x14ac:dyDescent="0.35">
      <c r="A1016" s="136">
        <v>7</v>
      </c>
      <c r="B1016" s="137" t="s">
        <v>58</v>
      </c>
      <c r="C1016" s="137" t="s">
        <v>567</v>
      </c>
      <c r="D1016" s="137" t="s">
        <v>121</v>
      </c>
      <c r="E1016" s="137" t="s">
        <v>568</v>
      </c>
      <c r="F1016" s="137" t="s">
        <v>180</v>
      </c>
      <c r="G1016" s="137" t="s">
        <v>1378</v>
      </c>
      <c r="H1016" s="138">
        <v>723</v>
      </c>
      <c r="I1016" s="136">
        <v>1</v>
      </c>
      <c r="J1016" s="139">
        <f>นครพนม!F113</f>
        <v>170170.67</v>
      </c>
      <c r="K1016" s="140">
        <f>นครพนม!AJ113</f>
        <v>170921.57</v>
      </c>
      <c r="L1016" s="141">
        <f>นครพนม!AK113</f>
        <v>163457.47</v>
      </c>
      <c r="M1016" s="141">
        <f>นครพนม!AL113</f>
        <v>204165.90000000002</v>
      </c>
      <c r="N1016" s="137"/>
      <c r="O1016" s="137"/>
      <c r="P1016" s="137"/>
      <c r="Q1016" s="129">
        <f t="shared" si="115"/>
        <v>-40708.430000000022</v>
      </c>
      <c r="R1016" s="130">
        <f t="shared" si="116"/>
        <v>226.08225449515905</v>
      </c>
    </row>
    <row r="1017" spans="1:18" x14ac:dyDescent="0.35">
      <c r="A1017" s="136">
        <v>8</v>
      </c>
      <c r="B1017" s="137" t="s">
        <v>58</v>
      </c>
      <c r="C1017" s="137" t="s">
        <v>567</v>
      </c>
      <c r="D1017" s="137" t="s">
        <v>121</v>
      </c>
      <c r="E1017" s="137" t="s">
        <v>568</v>
      </c>
      <c r="F1017" s="137" t="s">
        <v>180</v>
      </c>
      <c r="G1017" s="137" t="s">
        <v>1379</v>
      </c>
      <c r="H1017" s="138">
        <v>3567</v>
      </c>
      <c r="I1017" s="136">
        <v>3</v>
      </c>
      <c r="J1017" s="139">
        <f>นครพนม!F114</f>
        <v>79257.77</v>
      </c>
      <c r="K1017" s="140">
        <f>นครพนม!AJ114</f>
        <v>118561</v>
      </c>
      <c r="L1017" s="141">
        <f>นครพนม!AK114</f>
        <v>135495.67999999999</v>
      </c>
      <c r="M1017" s="141">
        <f>นครพนม!AL114</f>
        <v>190088</v>
      </c>
      <c r="N1017" s="137"/>
      <c r="O1017" s="137"/>
      <c r="P1017" s="137"/>
      <c r="Q1017" s="129">
        <f t="shared" si="115"/>
        <v>-54592.320000000007</v>
      </c>
      <c r="R1017" s="130">
        <f t="shared" si="116"/>
        <v>37.985892907204935</v>
      </c>
    </row>
    <row r="1018" spans="1:18" x14ac:dyDescent="0.35">
      <c r="A1018" s="136">
        <v>9</v>
      </c>
      <c r="B1018" s="137" t="s">
        <v>58</v>
      </c>
      <c r="C1018" s="137" t="s">
        <v>567</v>
      </c>
      <c r="D1018" s="137" t="s">
        <v>121</v>
      </c>
      <c r="E1018" s="137" t="s">
        <v>568</v>
      </c>
      <c r="F1018" s="137" t="s">
        <v>180</v>
      </c>
      <c r="G1018" s="137" t="s">
        <v>1380</v>
      </c>
      <c r="H1018" s="138">
        <v>2416</v>
      </c>
      <c r="I1018" s="136">
        <v>2</v>
      </c>
      <c r="J1018" s="139">
        <f>นครพนม!F115</f>
        <v>153402.66</v>
      </c>
      <c r="K1018" s="140">
        <f>นครพนม!AJ115</f>
        <v>199749.74</v>
      </c>
      <c r="L1018" s="141">
        <f>นครพนม!AK115</f>
        <v>117353.4</v>
      </c>
      <c r="M1018" s="141">
        <f>นครพนม!AL115</f>
        <v>172932.40000000002</v>
      </c>
      <c r="N1018" s="137"/>
      <c r="O1018" s="137"/>
      <c r="P1018" s="137"/>
      <c r="Q1018" s="129">
        <f t="shared" si="115"/>
        <v>-55579.000000000029</v>
      </c>
      <c r="R1018" s="130">
        <f t="shared" si="116"/>
        <v>48.573427152317876</v>
      </c>
    </row>
    <row r="1019" spans="1:18" x14ac:dyDescent="0.35">
      <c r="A1019" s="136">
        <v>10</v>
      </c>
      <c r="B1019" s="137" t="s">
        <v>58</v>
      </c>
      <c r="C1019" s="137" t="s">
        <v>567</v>
      </c>
      <c r="D1019" s="137" t="s">
        <v>121</v>
      </c>
      <c r="E1019" s="137" t="s">
        <v>568</v>
      </c>
      <c r="F1019" s="137" t="s">
        <v>180</v>
      </c>
      <c r="G1019" s="137" t="s">
        <v>1381</v>
      </c>
      <c r="H1019" s="138">
        <v>1268</v>
      </c>
      <c r="I1019" s="136">
        <v>1</v>
      </c>
      <c r="J1019" s="139">
        <f>นครพนม!F116</f>
        <v>146870.32</v>
      </c>
      <c r="K1019" s="140">
        <f>นครพนม!AJ116</f>
        <v>202462.89</v>
      </c>
      <c r="L1019" s="141">
        <f>นครพนม!AK116</f>
        <v>99295.77</v>
      </c>
      <c r="M1019" s="141">
        <f>นครพนม!AL116</f>
        <v>144036.21</v>
      </c>
      <c r="N1019" s="137"/>
      <c r="O1019" s="137"/>
      <c r="P1019" s="137"/>
      <c r="Q1019" s="129">
        <f t="shared" si="115"/>
        <v>-44740.439999999988</v>
      </c>
      <c r="R1019" s="130">
        <f t="shared" si="116"/>
        <v>78.30896687697161</v>
      </c>
    </row>
    <row r="1020" spans="1:18" x14ac:dyDescent="0.35">
      <c r="A1020" s="136">
        <v>11</v>
      </c>
      <c r="B1020" s="137" t="s">
        <v>58</v>
      </c>
      <c r="C1020" s="137" t="s">
        <v>567</v>
      </c>
      <c r="D1020" s="137" t="s">
        <v>121</v>
      </c>
      <c r="E1020" s="137" t="s">
        <v>568</v>
      </c>
      <c r="F1020" s="137" t="s">
        <v>180</v>
      </c>
      <c r="G1020" s="137" t="s">
        <v>1382</v>
      </c>
      <c r="H1020" s="138">
        <v>3345</v>
      </c>
      <c r="I1020" s="136">
        <v>3</v>
      </c>
      <c r="J1020" s="139">
        <f>นครพนม!F117</f>
        <v>81034.13</v>
      </c>
      <c r="K1020" s="140">
        <f>นครพนม!AJ117</f>
        <v>78941.700000000012</v>
      </c>
      <c r="L1020" s="141">
        <f>นครพนม!AK117</f>
        <v>210875.3</v>
      </c>
      <c r="M1020" s="141">
        <f>นครพนม!AL117</f>
        <v>264482.02</v>
      </c>
      <c r="N1020" s="137"/>
      <c r="O1020" s="137"/>
      <c r="P1020" s="137"/>
      <c r="Q1020" s="129">
        <f t="shared" si="115"/>
        <v>-53606.72000000003</v>
      </c>
      <c r="R1020" s="130">
        <f t="shared" si="116"/>
        <v>63.041943198804184</v>
      </c>
    </row>
    <row r="1021" spans="1:18" x14ac:dyDescent="0.35">
      <c r="A1021" s="136">
        <v>12</v>
      </c>
      <c r="B1021" s="137" t="s">
        <v>58</v>
      </c>
      <c r="C1021" s="137" t="s">
        <v>567</v>
      </c>
      <c r="D1021" s="137" t="s">
        <v>121</v>
      </c>
      <c r="E1021" s="137" t="s">
        <v>568</v>
      </c>
      <c r="F1021" s="137" t="s">
        <v>180</v>
      </c>
      <c r="G1021" s="137" t="s">
        <v>1383</v>
      </c>
      <c r="H1021" s="138">
        <v>1431</v>
      </c>
      <c r="I1021" s="136">
        <v>1</v>
      </c>
      <c r="J1021" s="139">
        <f>นครพนม!F118</f>
        <v>140148.94</v>
      </c>
      <c r="K1021" s="140">
        <f>นครพนม!AJ118</f>
        <v>174164.96</v>
      </c>
      <c r="L1021" s="141">
        <f>นครพนม!AK118</f>
        <v>105247.70000000001</v>
      </c>
      <c r="M1021" s="141">
        <f>นครพนม!AL118</f>
        <v>144983.61000000002</v>
      </c>
      <c r="N1021" s="137"/>
      <c r="O1021" s="137"/>
      <c r="P1021" s="137"/>
      <c r="Q1021" s="129">
        <f t="shared" si="115"/>
        <v>-39735.910000000003</v>
      </c>
      <c r="R1021" s="130">
        <f t="shared" si="116"/>
        <v>73.548357791754029</v>
      </c>
    </row>
    <row r="1022" spans="1:18" x14ac:dyDescent="0.35">
      <c r="A1022" s="136">
        <v>13</v>
      </c>
      <c r="B1022" s="137" t="s">
        <v>58</v>
      </c>
      <c r="C1022" s="137" t="s">
        <v>567</v>
      </c>
      <c r="D1022" s="137" t="s">
        <v>121</v>
      </c>
      <c r="E1022" s="137" t="s">
        <v>568</v>
      </c>
      <c r="F1022" s="137" t="s">
        <v>180</v>
      </c>
      <c r="G1022" s="137" t="s">
        <v>1384</v>
      </c>
      <c r="H1022" s="138">
        <v>2020</v>
      </c>
      <c r="I1022" s="136">
        <v>2</v>
      </c>
      <c r="J1022" s="139">
        <f>นครพนม!F119</f>
        <v>42382.45</v>
      </c>
      <c r="K1022" s="140">
        <f>นครพนม!AJ119</f>
        <v>32308.36</v>
      </c>
      <c r="L1022" s="141">
        <f>นครพนม!AK119</f>
        <v>200782.76</v>
      </c>
      <c r="M1022" s="141">
        <f>นครพนม!AL119</f>
        <v>240004.03</v>
      </c>
      <c r="N1022" s="137"/>
      <c r="O1022" s="137"/>
      <c r="P1022" s="137"/>
      <c r="Q1022" s="129">
        <f t="shared" si="115"/>
        <v>-39221.26999999999</v>
      </c>
      <c r="R1022" s="130">
        <f t="shared" si="116"/>
        <v>99.397405940594069</v>
      </c>
    </row>
    <row r="1023" spans="1:18" x14ac:dyDescent="0.35">
      <c r="A1023" s="136">
        <v>14</v>
      </c>
      <c r="B1023" s="137" t="s">
        <v>58</v>
      </c>
      <c r="C1023" s="137" t="s">
        <v>567</v>
      </c>
      <c r="D1023" s="137" t="s">
        <v>121</v>
      </c>
      <c r="E1023" s="137" t="s">
        <v>568</v>
      </c>
      <c r="F1023" s="137" t="s">
        <v>180</v>
      </c>
      <c r="G1023" s="137" t="s">
        <v>1385</v>
      </c>
      <c r="H1023" s="138">
        <v>3005</v>
      </c>
      <c r="I1023" s="136">
        <v>3</v>
      </c>
      <c r="J1023" s="139">
        <f>นครพนม!F120</f>
        <v>81603</v>
      </c>
      <c r="K1023" s="140">
        <f>นครพนม!AJ120</f>
        <v>176262.62</v>
      </c>
      <c r="L1023" s="141">
        <f>นครพนม!AK120</f>
        <v>132867.93</v>
      </c>
      <c r="M1023" s="141">
        <f>นครพนม!AL120</f>
        <v>189362.44</v>
      </c>
      <c r="N1023" s="137"/>
      <c r="O1023" s="137"/>
      <c r="P1023" s="137"/>
      <c r="Q1023" s="129">
        <f t="shared" si="115"/>
        <v>-56494.510000000009</v>
      </c>
      <c r="R1023" s="130">
        <f t="shared" si="116"/>
        <v>44.215617304492511</v>
      </c>
    </row>
    <row r="1024" spans="1:18" x14ac:dyDescent="0.35">
      <c r="A1024" s="136">
        <v>15</v>
      </c>
      <c r="B1024" s="137" t="s">
        <v>58</v>
      </c>
      <c r="C1024" s="137" t="s">
        <v>567</v>
      </c>
      <c r="D1024" s="137" t="s">
        <v>121</v>
      </c>
      <c r="E1024" s="137" t="s">
        <v>568</v>
      </c>
      <c r="F1024" s="137" t="s">
        <v>180</v>
      </c>
      <c r="G1024" s="137" t="s">
        <v>1386</v>
      </c>
      <c r="H1024" s="138">
        <v>2671</v>
      </c>
      <c r="I1024" s="136">
        <v>2</v>
      </c>
      <c r="J1024" s="139">
        <f>นครพนม!F121</f>
        <v>113796.97</v>
      </c>
      <c r="K1024" s="140">
        <f>นครพนม!AJ121</f>
        <v>83952.09</v>
      </c>
      <c r="L1024" s="141">
        <f>นครพนม!AK121</f>
        <v>123407.63</v>
      </c>
      <c r="M1024" s="141">
        <f>นครพนม!AL121</f>
        <v>178010.56</v>
      </c>
      <c r="N1024" s="137"/>
      <c r="O1024" s="137"/>
      <c r="P1024" s="137"/>
      <c r="Q1024" s="129">
        <f t="shared" si="115"/>
        <v>-54602.929999999993</v>
      </c>
      <c r="R1024" s="130">
        <f t="shared" si="116"/>
        <v>46.202781729689256</v>
      </c>
    </row>
    <row r="1025" spans="1:18" x14ac:dyDescent="0.35">
      <c r="A1025" s="136">
        <v>16</v>
      </c>
      <c r="B1025" s="137" t="s">
        <v>58</v>
      </c>
      <c r="C1025" s="137" t="s">
        <v>567</v>
      </c>
      <c r="D1025" s="137" t="s">
        <v>121</v>
      </c>
      <c r="E1025" s="137" t="s">
        <v>568</v>
      </c>
      <c r="F1025" s="137" t="s">
        <v>180</v>
      </c>
      <c r="G1025" s="137" t="s">
        <v>1387</v>
      </c>
      <c r="H1025" s="138">
        <v>1913</v>
      </c>
      <c r="I1025" s="136">
        <v>2</v>
      </c>
      <c r="J1025" s="139">
        <f>นครพนม!F122</f>
        <v>124962.3</v>
      </c>
      <c r="K1025" s="140">
        <f>นครพนม!AJ122</f>
        <v>337602.07</v>
      </c>
      <c r="L1025" s="141">
        <f>นครพนม!AK122</f>
        <v>55268.66</v>
      </c>
      <c r="M1025" s="141">
        <f>นครพนม!AL122</f>
        <v>146781.9</v>
      </c>
      <c r="N1025" s="137"/>
      <c r="O1025" s="137"/>
      <c r="P1025" s="137"/>
      <c r="Q1025" s="129">
        <f t="shared" si="115"/>
        <v>-91513.239999999991</v>
      </c>
      <c r="R1025" s="130">
        <f t="shared" si="116"/>
        <v>28.89109252483011</v>
      </c>
    </row>
    <row r="1026" spans="1:18" x14ac:dyDescent="0.35">
      <c r="A1026" s="136">
        <v>17</v>
      </c>
      <c r="B1026" s="137" t="s">
        <v>58</v>
      </c>
      <c r="C1026" s="137" t="s">
        <v>567</v>
      </c>
      <c r="D1026" s="137" t="s">
        <v>121</v>
      </c>
      <c r="E1026" s="137" t="s">
        <v>568</v>
      </c>
      <c r="F1026" s="137" t="s">
        <v>180</v>
      </c>
      <c r="G1026" s="137" t="s">
        <v>1388</v>
      </c>
      <c r="H1026" s="138">
        <v>2409</v>
      </c>
      <c r="I1026" s="136">
        <v>2</v>
      </c>
      <c r="J1026" s="139">
        <f>นครพนม!F123</f>
        <v>186203.84</v>
      </c>
      <c r="K1026" s="140">
        <f>นครพนม!AJ123</f>
        <v>223379.93</v>
      </c>
      <c r="L1026" s="141">
        <f>นครพนม!AK123</f>
        <v>131457.28</v>
      </c>
      <c r="M1026" s="141">
        <f>นครพนม!AL123</f>
        <v>222433.58</v>
      </c>
      <c r="N1026" s="137"/>
      <c r="O1026" s="137"/>
      <c r="P1026" s="137"/>
      <c r="Q1026" s="129">
        <f t="shared" si="115"/>
        <v>-90976.299999999988</v>
      </c>
      <c r="R1026" s="130">
        <f t="shared" si="116"/>
        <v>54.569232046492317</v>
      </c>
    </row>
    <row r="1027" spans="1:18" x14ac:dyDescent="0.35">
      <c r="A1027" s="136">
        <v>18</v>
      </c>
      <c r="B1027" s="137" t="s">
        <v>58</v>
      </c>
      <c r="C1027" s="137" t="s">
        <v>567</v>
      </c>
      <c r="D1027" s="137" t="s">
        <v>121</v>
      </c>
      <c r="E1027" s="137" t="s">
        <v>568</v>
      </c>
      <c r="F1027" s="137" t="s">
        <v>180</v>
      </c>
      <c r="G1027" s="137" t="s">
        <v>1389</v>
      </c>
      <c r="H1027" s="138">
        <v>1702</v>
      </c>
      <c r="I1027" s="136">
        <v>2</v>
      </c>
      <c r="J1027" s="139">
        <f>นครพนม!F124</f>
        <v>120763.38</v>
      </c>
      <c r="K1027" s="140">
        <f>นครพนม!AJ124</f>
        <v>200596.96</v>
      </c>
      <c r="L1027" s="141">
        <f>นครพนม!AK124</f>
        <v>108656.01</v>
      </c>
      <c r="M1027" s="141">
        <f>นครพนม!AL124</f>
        <v>109591.81</v>
      </c>
      <c r="N1027" s="137"/>
      <c r="O1027" s="137"/>
      <c r="P1027" s="137"/>
      <c r="Q1027" s="129">
        <f t="shared" si="115"/>
        <v>-935.80000000000291</v>
      </c>
      <c r="R1027" s="130">
        <f t="shared" si="116"/>
        <v>63.840193889541716</v>
      </c>
    </row>
    <row r="1028" spans="1:18" x14ac:dyDescent="0.35">
      <c r="A1028" s="136">
        <v>19</v>
      </c>
      <c r="B1028" s="137" t="s">
        <v>58</v>
      </c>
      <c r="C1028" s="137" t="s">
        <v>567</v>
      </c>
      <c r="D1028" s="137" t="s">
        <v>121</v>
      </c>
      <c r="E1028" s="137" t="s">
        <v>568</v>
      </c>
      <c r="F1028" s="137" t="s">
        <v>180</v>
      </c>
      <c r="G1028" s="137" t="s">
        <v>1390</v>
      </c>
      <c r="H1028" s="138">
        <v>2179</v>
      </c>
      <c r="I1028" s="136">
        <v>2</v>
      </c>
      <c r="J1028" s="139">
        <f>นครพนม!F125</f>
        <v>48008.15</v>
      </c>
      <c r="K1028" s="140">
        <f>นครพนม!AJ125</f>
        <v>95119.6</v>
      </c>
      <c r="L1028" s="141">
        <f>นครพนม!AK125</f>
        <v>118768.1</v>
      </c>
      <c r="M1028" s="141">
        <f>นครพนม!AL125</f>
        <v>138462.03000000003</v>
      </c>
      <c r="N1028" s="137"/>
      <c r="O1028" s="137"/>
      <c r="P1028" s="137"/>
      <c r="Q1028" s="129">
        <f t="shared" si="115"/>
        <v>-19693.930000000022</v>
      </c>
      <c r="R1028" s="130">
        <f t="shared" si="116"/>
        <v>54.505782469022492</v>
      </c>
    </row>
    <row r="1029" spans="1:18" s="148" customFormat="1" x14ac:dyDescent="0.35">
      <c r="A1029" s="142">
        <v>8</v>
      </c>
      <c r="B1029" s="143" t="s">
        <v>58</v>
      </c>
      <c r="C1029" s="143"/>
      <c r="D1029" s="143"/>
      <c r="E1029" s="143" t="s">
        <v>77</v>
      </c>
      <c r="F1029" s="143"/>
      <c r="G1029" s="143" t="s">
        <v>570</v>
      </c>
      <c r="H1029" s="149">
        <f>SUM(H1010:H1028)</f>
        <v>45658</v>
      </c>
      <c r="I1029" s="142"/>
      <c r="J1029" s="145">
        <f>SUM(J1010:J1028)</f>
        <v>2288710.4</v>
      </c>
      <c r="K1029" s="180">
        <f>SUM(K1010:K1028)</f>
        <v>3243617</v>
      </c>
      <c r="L1029" s="145">
        <f t="shared" ref="L1029:M1029" si="120">SUM(L1010:L1028)</f>
        <v>2389155.4199999995</v>
      </c>
      <c r="M1029" s="145">
        <f t="shared" si="120"/>
        <v>3313307.9699999997</v>
      </c>
      <c r="N1029" s="143">
        <v>18</v>
      </c>
      <c r="O1029" s="143">
        <v>18</v>
      </c>
      <c r="P1029" s="143">
        <f>N1029-O1029</f>
        <v>0</v>
      </c>
      <c r="Q1029" s="146">
        <f t="shared" si="115"/>
        <v>-924152.55000000028</v>
      </c>
      <c r="R1029" s="147">
        <f>L1029/H1029</f>
        <v>52.327202680800724</v>
      </c>
    </row>
    <row r="1030" spans="1:18" x14ac:dyDescent="0.35">
      <c r="A1030" s="136">
        <v>1</v>
      </c>
      <c r="B1030" s="137" t="s">
        <v>58</v>
      </c>
      <c r="C1030" s="137" t="s">
        <v>571</v>
      </c>
      <c r="D1030" s="137" t="s">
        <v>127</v>
      </c>
      <c r="E1030" s="137" t="s">
        <v>572</v>
      </c>
      <c r="F1030" s="137" t="s">
        <v>210</v>
      </c>
      <c r="G1030" s="137" t="s">
        <v>573</v>
      </c>
      <c r="H1030" s="138"/>
      <c r="I1030" s="136"/>
      <c r="J1030" s="139"/>
      <c r="K1030" s="140"/>
      <c r="L1030" s="141"/>
      <c r="M1030" s="141"/>
      <c r="N1030" s="137"/>
      <c r="O1030" s="137"/>
      <c r="P1030" s="137"/>
    </row>
    <row r="1031" spans="1:18" x14ac:dyDescent="0.35">
      <c r="A1031" s="136">
        <v>2</v>
      </c>
      <c r="B1031" s="137" t="s">
        <v>58</v>
      </c>
      <c r="C1031" s="137" t="s">
        <v>571</v>
      </c>
      <c r="D1031" s="137" t="s">
        <v>127</v>
      </c>
      <c r="E1031" s="137" t="s">
        <v>572</v>
      </c>
      <c r="F1031" s="137" t="s">
        <v>180</v>
      </c>
      <c r="G1031" s="137" t="s">
        <v>1391</v>
      </c>
      <c r="H1031" s="138">
        <v>3793</v>
      </c>
      <c r="I1031" s="136">
        <v>3</v>
      </c>
      <c r="J1031" s="139">
        <f>นครพนม!F126</f>
        <v>185930.14</v>
      </c>
      <c r="K1031" s="140">
        <f>นครพนม!AJ126</f>
        <v>411277.65</v>
      </c>
      <c r="L1031" s="141">
        <f>นครพนม!AK126</f>
        <v>179816</v>
      </c>
      <c r="M1031" s="141">
        <f>นครพนม!AL126</f>
        <v>242374.19999999998</v>
      </c>
      <c r="N1031" s="137"/>
      <c r="O1031" s="137"/>
      <c r="P1031" s="137"/>
      <c r="Q1031" s="129">
        <f t="shared" ref="Q1031:Q1068" si="121">L1031-M1031</f>
        <v>-62558.199999999983</v>
      </c>
      <c r="R1031" s="130">
        <f t="shared" ref="R1031:R1069" si="122">L1031/H1031</f>
        <v>47.407329290798842</v>
      </c>
    </row>
    <row r="1032" spans="1:18" x14ac:dyDescent="0.35">
      <c r="A1032" s="136">
        <v>3</v>
      </c>
      <c r="B1032" s="137" t="s">
        <v>58</v>
      </c>
      <c r="C1032" s="137" t="s">
        <v>571</v>
      </c>
      <c r="D1032" s="137" t="s">
        <v>127</v>
      </c>
      <c r="E1032" s="137" t="s">
        <v>572</v>
      </c>
      <c r="F1032" s="137" t="s">
        <v>180</v>
      </c>
      <c r="G1032" s="137" t="s">
        <v>1392</v>
      </c>
      <c r="H1032" s="138">
        <v>1435</v>
      </c>
      <c r="I1032" s="136">
        <v>1</v>
      </c>
      <c r="J1032" s="139">
        <f>นครพนม!F127</f>
        <v>126442.73</v>
      </c>
      <c r="K1032" s="140">
        <f>นครพนม!AJ127</f>
        <v>123824.53</v>
      </c>
      <c r="L1032" s="141">
        <f>นครพนม!AK127</f>
        <v>83753.03</v>
      </c>
      <c r="M1032" s="141">
        <f>นครพนม!AL127</f>
        <v>111499.98</v>
      </c>
      <c r="N1032" s="137"/>
      <c r="O1032" s="137"/>
      <c r="P1032" s="137"/>
      <c r="Q1032" s="129">
        <f t="shared" si="121"/>
        <v>-27746.949999999997</v>
      </c>
      <c r="R1032" s="130">
        <f t="shared" si="122"/>
        <v>58.364480836236936</v>
      </c>
    </row>
    <row r="1033" spans="1:18" x14ac:dyDescent="0.35">
      <c r="A1033" s="136">
        <v>4</v>
      </c>
      <c r="B1033" s="137" t="s">
        <v>58</v>
      </c>
      <c r="C1033" s="137" t="s">
        <v>571</v>
      </c>
      <c r="D1033" s="137" t="s">
        <v>127</v>
      </c>
      <c r="E1033" s="137" t="s">
        <v>572</v>
      </c>
      <c r="F1033" s="137" t="s">
        <v>180</v>
      </c>
      <c r="G1033" s="137" t="s">
        <v>1393</v>
      </c>
      <c r="H1033" s="138">
        <v>1980</v>
      </c>
      <c r="I1033" s="136">
        <v>2</v>
      </c>
      <c r="J1033" s="139">
        <f>นครพนม!F128</f>
        <v>191738.46</v>
      </c>
      <c r="K1033" s="140">
        <f>นครพนม!AJ128</f>
        <v>449767.73</v>
      </c>
      <c r="L1033" s="141">
        <f>นครพนม!AK128</f>
        <v>147446.87</v>
      </c>
      <c r="M1033" s="141">
        <f>นครพนม!AL128</f>
        <v>168331.82</v>
      </c>
      <c r="N1033" s="137"/>
      <c r="O1033" s="137"/>
      <c r="P1033" s="137"/>
      <c r="Q1033" s="129">
        <f t="shared" si="121"/>
        <v>-20884.950000000012</v>
      </c>
      <c r="R1033" s="130">
        <f t="shared" si="122"/>
        <v>74.468116161616166</v>
      </c>
    </row>
    <row r="1034" spans="1:18" x14ac:dyDescent="0.35">
      <c r="A1034" s="136">
        <v>5</v>
      </c>
      <c r="B1034" s="137" t="s">
        <v>58</v>
      </c>
      <c r="C1034" s="137" t="s">
        <v>571</v>
      </c>
      <c r="D1034" s="137" t="s">
        <v>127</v>
      </c>
      <c r="E1034" s="137" t="s">
        <v>572</v>
      </c>
      <c r="F1034" s="137" t="s">
        <v>180</v>
      </c>
      <c r="G1034" s="137" t="s">
        <v>1394</v>
      </c>
      <c r="H1034" s="138">
        <v>2225</v>
      </c>
      <c r="I1034" s="136">
        <v>2</v>
      </c>
      <c r="J1034" s="139">
        <f>นครพนม!F129</f>
        <v>300067.38</v>
      </c>
      <c r="K1034" s="140">
        <f>นครพนม!AJ129</f>
        <v>341286.45999999996</v>
      </c>
      <c r="L1034" s="141">
        <f>นครพนม!AK129</f>
        <v>127084.45</v>
      </c>
      <c r="M1034" s="141">
        <f>นครพนม!AL129</f>
        <v>245519.54</v>
      </c>
      <c r="N1034" s="137"/>
      <c r="O1034" s="137"/>
      <c r="P1034" s="137"/>
      <c r="Q1034" s="129">
        <f t="shared" si="121"/>
        <v>-118435.09000000001</v>
      </c>
      <c r="R1034" s="130">
        <f t="shared" si="122"/>
        <v>57.11660674157303</v>
      </c>
    </row>
    <row r="1035" spans="1:18" x14ac:dyDescent="0.35">
      <c r="A1035" s="136">
        <v>6</v>
      </c>
      <c r="B1035" s="137" t="s">
        <v>58</v>
      </c>
      <c r="C1035" s="137" t="s">
        <v>571</v>
      </c>
      <c r="D1035" s="137" t="s">
        <v>127</v>
      </c>
      <c r="E1035" s="137" t="s">
        <v>572</v>
      </c>
      <c r="F1035" s="137" t="s">
        <v>180</v>
      </c>
      <c r="G1035" s="137" t="s">
        <v>1395</v>
      </c>
      <c r="H1035" s="138">
        <v>2531</v>
      </c>
      <c r="I1035" s="136">
        <v>2</v>
      </c>
      <c r="J1035" s="139">
        <f>นครพนม!F130</f>
        <v>313184.48</v>
      </c>
      <c r="K1035" s="140">
        <f>นครพนม!AJ130</f>
        <v>344541.18</v>
      </c>
      <c r="L1035" s="141">
        <f>นครพนม!AK130</f>
        <v>107983.36</v>
      </c>
      <c r="M1035" s="141">
        <f>นครพนม!AL130</f>
        <v>197310.50999999998</v>
      </c>
      <c r="N1035" s="137"/>
      <c r="O1035" s="137"/>
      <c r="P1035" s="137"/>
      <c r="Q1035" s="129">
        <f t="shared" si="121"/>
        <v>-89327.14999999998</v>
      </c>
      <c r="R1035" s="130">
        <f t="shared" si="122"/>
        <v>42.664306598182534</v>
      </c>
    </row>
    <row r="1036" spans="1:18" x14ac:dyDescent="0.35">
      <c r="A1036" s="136">
        <v>7</v>
      </c>
      <c r="B1036" s="137" t="s">
        <v>58</v>
      </c>
      <c r="C1036" s="137" t="s">
        <v>571</v>
      </c>
      <c r="D1036" s="137" t="s">
        <v>127</v>
      </c>
      <c r="E1036" s="137" t="s">
        <v>572</v>
      </c>
      <c r="F1036" s="137" t="s">
        <v>180</v>
      </c>
      <c r="G1036" s="137" t="s">
        <v>1396</v>
      </c>
      <c r="H1036" s="138">
        <v>3452</v>
      </c>
      <c r="I1036" s="136">
        <v>3</v>
      </c>
      <c r="J1036" s="139">
        <f>นครพนม!F131</f>
        <v>161055.82</v>
      </c>
      <c r="K1036" s="140">
        <f>นครพนม!AJ131</f>
        <v>177245.82</v>
      </c>
      <c r="L1036" s="141">
        <f>นครพนม!AK131</f>
        <v>148323.91999999998</v>
      </c>
      <c r="M1036" s="141">
        <f>นครพนม!AL131</f>
        <v>208483.84</v>
      </c>
      <c r="N1036" s="137"/>
      <c r="O1036" s="137"/>
      <c r="P1036" s="137"/>
      <c r="Q1036" s="129">
        <f t="shared" si="121"/>
        <v>-60159.920000000013</v>
      </c>
      <c r="R1036" s="130">
        <f t="shared" si="122"/>
        <v>42.967531865585165</v>
      </c>
    </row>
    <row r="1037" spans="1:18" x14ac:dyDescent="0.35">
      <c r="A1037" s="136">
        <v>8</v>
      </c>
      <c r="B1037" s="137" t="s">
        <v>58</v>
      </c>
      <c r="C1037" s="137" t="s">
        <v>571</v>
      </c>
      <c r="D1037" s="137" t="s">
        <v>127</v>
      </c>
      <c r="E1037" s="137" t="s">
        <v>572</v>
      </c>
      <c r="F1037" s="137" t="s">
        <v>180</v>
      </c>
      <c r="G1037" s="137" t="s">
        <v>1397</v>
      </c>
      <c r="H1037" s="138">
        <v>3453</v>
      </c>
      <c r="I1037" s="136">
        <v>3</v>
      </c>
      <c r="J1037" s="139">
        <f>นครพนม!F132</f>
        <v>311312.98</v>
      </c>
      <c r="K1037" s="140">
        <f>นครพนม!AJ132</f>
        <v>329786.27999999997</v>
      </c>
      <c r="L1037" s="141">
        <f>นครพนม!AK132</f>
        <v>37128.44</v>
      </c>
      <c r="M1037" s="141">
        <f>นครพนม!AL132</f>
        <v>102087.01000000001</v>
      </c>
      <c r="N1037" s="137"/>
      <c r="O1037" s="137"/>
      <c r="P1037" s="137"/>
      <c r="Q1037" s="129">
        <f t="shared" si="121"/>
        <v>-64958.570000000007</v>
      </c>
      <c r="R1037" s="130">
        <f t="shared" si="122"/>
        <v>10.752516652186506</v>
      </c>
    </row>
    <row r="1038" spans="1:18" x14ac:dyDescent="0.35">
      <c r="A1038" s="136">
        <v>9</v>
      </c>
      <c r="B1038" s="137" t="s">
        <v>58</v>
      </c>
      <c r="C1038" s="137" t="s">
        <v>571</v>
      </c>
      <c r="D1038" s="137" t="s">
        <v>127</v>
      </c>
      <c r="E1038" s="137" t="s">
        <v>572</v>
      </c>
      <c r="F1038" s="137" t="s">
        <v>180</v>
      </c>
      <c r="G1038" s="137" t="s">
        <v>1398</v>
      </c>
      <c r="H1038" s="138">
        <v>3635</v>
      </c>
      <c r="I1038" s="136">
        <v>3</v>
      </c>
      <c r="J1038" s="139">
        <f>นครพนม!F133</f>
        <v>47371.64</v>
      </c>
      <c r="K1038" s="140">
        <f>นครพนม!AJ133</f>
        <v>208084.75</v>
      </c>
      <c r="L1038" s="141">
        <f>นครพนม!AK133</f>
        <v>98401.58</v>
      </c>
      <c r="M1038" s="141">
        <f>นครพนม!AL133</f>
        <v>183334.56</v>
      </c>
      <c r="N1038" s="137"/>
      <c r="O1038" s="137"/>
      <c r="P1038" s="137"/>
      <c r="Q1038" s="129">
        <f t="shared" si="121"/>
        <v>-84932.98</v>
      </c>
      <c r="R1038" s="130">
        <f t="shared" si="122"/>
        <v>27.070585969738651</v>
      </c>
    </row>
    <row r="1039" spans="1:18" x14ac:dyDescent="0.35">
      <c r="A1039" s="136">
        <v>10</v>
      </c>
      <c r="B1039" s="137" t="s">
        <v>58</v>
      </c>
      <c r="C1039" s="137" t="s">
        <v>571</v>
      </c>
      <c r="D1039" s="137" t="s">
        <v>127</v>
      </c>
      <c r="E1039" s="137" t="s">
        <v>572</v>
      </c>
      <c r="F1039" s="137" t="s">
        <v>180</v>
      </c>
      <c r="G1039" s="137" t="s">
        <v>1399</v>
      </c>
      <c r="H1039" s="138">
        <v>4256</v>
      </c>
      <c r="I1039" s="136">
        <v>3</v>
      </c>
      <c r="J1039" s="139">
        <f>นครพนม!F134</f>
        <v>393342.83</v>
      </c>
      <c r="K1039" s="140">
        <f>นครพนม!AJ134</f>
        <v>413955.72000000003</v>
      </c>
      <c r="L1039" s="141">
        <f>นครพนม!AK134</f>
        <v>150819.57</v>
      </c>
      <c r="M1039" s="141">
        <f>นครพนม!AL134</f>
        <v>201900.79</v>
      </c>
      <c r="N1039" s="137"/>
      <c r="O1039" s="137"/>
      <c r="P1039" s="137"/>
      <c r="Q1039" s="129">
        <f t="shared" si="121"/>
        <v>-51081.22</v>
      </c>
      <c r="R1039" s="130">
        <f t="shared" si="122"/>
        <v>35.436929041353388</v>
      </c>
    </row>
    <row r="1040" spans="1:18" s="148" customFormat="1" x14ac:dyDescent="0.35">
      <c r="A1040" s="142">
        <v>9</v>
      </c>
      <c r="B1040" s="143" t="s">
        <v>58</v>
      </c>
      <c r="C1040" s="143"/>
      <c r="D1040" s="143"/>
      <c r="E1040" s="143" t="s">
        <v>77</v>
      </c>
      <c r="F1040" s="143"/>
      <c r="G1040" s="143" t="s">
        <v>574</v>
      </c>
      <c r="H1040" s="149">
        <f>SUM(H1030:H1039)</f>
        <v>26760</v>
      </c>
      <c r="I1040" s="142"/>
      <c r="J1040" s="145">
        <f>SUM(J1030:J1039)</f>
        <v>2030446.46</v>
      </c>
      <c r="K1040" s="145">
        <f t="shared" ref="K1040:M1040" si="123">SUM(K1030:K1039)</f>
        <v>2799770.12</v>
      </c>
      <c r="L1040" s="145">
        <f t="shared" si="123"/>
        <v>1080757.2199999997</v>
      </c>
      <c r="M1040" s="145">
        <f t="shared" si="123"/>
        <v>1660842.2500000002</v>
      </c>
      <c r="N1040" s="143">
        <v>9</v>
      </c>
      <c r="O1040" s="143">
        <v>9</v>
      </c>
      <c r="P1040" s="143">
        <f>N1040-O1040</f>
        <v>0</v>
      </c>
      <c r="Q1040" s="146">
        <f t="shared" si="121"/>
        <v>-580085.03000000049</v>
      </c>
      <c r="R1040" s="147">
        <f>L1040/H1040</f>
        <v>40.387041106128542</v>
      </c>
    </row>
    <row r="1041" spans="1:18" x14ac:dyDescent="0.35">
      <c r="A1041" s="136">
        <v>1</v>
      </c>
      <c r="B1041" s="137" t="s">
        <v>58</v>
      </c>
      <c r="C1041" s="137" t="s">
        <v>575</v>
      </c>
      <c r="D1041" s="137" t="s">
        <v>132</v>
      </c>
      <c r="E1041" s="137" t="s">
        <v>576</v>
      </c>
      <c r="F1041" s="137" t="s">
        <v>210</v>
      </c>
      <c r="G1041" s="137" t="s">
        <v>577</v>
      </c>
      <c r="H1041" s="138"/>
      <c r="I1041" s="136"/>
      <c r="J1041" s="139"/>
      <c r="K1041" s="140"/>
      <c r="L1041" s="141"/>
      <c r="M1041" s="141"/>
      <c r="N1041" s="137"/>
      <c r="O1041" s="137"/>
      <c r="P1041" s="137"/>
    </row>
    <row r="1042" spans="1:18" x14ac:dyDescent="0.35">
      <c r="A1042" s="136">
        <v>2</v>
      </c>
      <c r="B1042" s="137" t="s">
        <v>58</v>
      </c>
      <c r="C1042" s="137" t="s">
        <v>575</v>
      </c>
      <c r="D1042" s="137" t="s">
        <v>132</v>
      </c>
      <c r="E1042" s="137" t="s">
        <v>576</v>
      </c>
      <c r="F1042" s="137" t="s">
        <v>180</v>
      </c>
      <c r="G1042" s="137" t="s">
        <v>1400</v>
      </c>
      <c r="H1042" s="138">
        <v>2177</v>
      </c>
      <c r="I1042" s="136">
        <v>2</v>
      </c>
      <c r="J1042" s="139">
        <f>นครพนม!F135</f>
        <v>385922.26</v>
      </c>
      <c r="K1042" s="140">
        <f>นครพนม!AJ135</f>
        <v>742467.04</v>
      </c>
      <c r="L1042" s="141">
        <f>นครพนม!AK135</f>
        <v>109662.94</v>
      </c>
      <c r="M1042" s="141">
        <f>นครพนม!AL135</f>
        <v>139970.43</v>
      </c>
      <c r="N1042" s="137"/>
      <c r="O1042" s="137"/>
      <c r="P1042" s="137"/>
      <c r="R1042" s="130">
        <f t="shared" si="122"/>
        <v>50.373422140560407</v>
      </c>
    </row>
    <row r="1043" spans="1:18" x14ac:dyDescent="0.35">
      <c r="A1043" s="136">
        <v>3</v>
      </c>
      <c r="B1043" s="137" t="s">
        <v>58</v>
      </c>
      <c r="C1043" s="137" t="s">
        <v>575</v>
      </c>
      <c r="D1043" s="137" t="s">
        <v>132</v>
      </c>
      <c r="E1043" s="137" t="s">
        <v>576</v>
      </c>
      <c r="F1043" s="137" t="s">
        <v>180</v>
      </c>
      <c r="G1043" s="137" t="s">
        <v>1401</v>
      </c>
      <c r="H1043" s="138">
        <v>3300</v>
      </c>
      <c r="I1043" s="136">
        <v>3</v>
      </c>
      <c r="J1043" s="139">
        <f>นครพนม!F136</f>
        <v>211224.49</v>
      </c>
      <c r="K1043" s="140">
        <f>นครพนม!AJ136</f>
        <v>279178.73</v>
      </c>
      <c r="L1043" s="141">
        <f>นครพนม!AK136</f>
        <v>87283</v>
      </c>
      <c r="M1043" s="141">
        <f>นครพนม!AL136</f>
        <v>109779.25</v>
      </c>
      <c r="N1043" s="137"/>
      <c r="O1043" s="137"/>
      <c r="P1043" s="137"/>
      <c r="Q1043" s="129">
        <f t="shared" si="121"/>
        <v>-22496.25</v>
      </c>
      <c r="R1043" s="130">
        <f t="shared" si="122"/>
        <v>26.449393939393939</v>
      </c>
    </row>
    <row r="1044" spans="1:18" x14ac:dyDescent="0.35">
      <c r="A1044" s="136">
        <v>4</v>
      </c>
      <c r="B1044" s="137" t="s">
        <v>58</v>
      </c>
      <c r="C1044" s="137" t="s">
        <v>575</v>
      </c>
      <c r="D1044" s="137" t="s">
        <v>132</v>
      </c>
      <c r="E1044" s="137" t="s">
        <v>576</v>
      </c>
      <c r="F1044" s="137" t="s">
        <v>180</v>
      </c>
      <c r="G1044" s="137" t="s">
        <v>1402</v>
      </c>
      <c r="H1044" s="138">
        <v>1172</v>
      </c>
      <c r="I1044" s="136">
        <v>1</v>
      </c>
      <c r="J1044" s="139">
        <f>นครพนม!F137</f>
        <v>374943.33</v>
      </c>
      <c r="K1044" s="140">
        <f>นครพนม!AJ137</f>
        <v>402922.19</v>
      </c>
      <c r="L1044" s="141">
        <f>นครพนม!AK137</f>
        <v>3948.11</v>
      </c>
      <c r="M1044" s="141">
        <f>นครพนม!AL137</f>
        <v>25196.879999999997</v>
      </c>
      <c r="N1044" s="137"/>
      <c r="O1044" s="137"/>
      <c r="P1044" s="137"/>
      <c r="Q1044" s="129">
        <f t="shared" si="121"/>
        <v>-21248.769999999997</v>
      </c>
      <c r="R1044" s="130">
        <f t="shared" si="122"/>
        <v>3.3686945392491467</v>
      </c>
    </row>
    <row r="1045" spans="1:18" x14ac:dyDescent="0.35">
      <c r="A1045" s="136">
        <v>5</v>
      </c>
      <c r="B1045" s="137" t="s">
        <v>58</v>
      </c>
      <c r="C1045" s="137" t="s">
        <v>575</v>
      </c>
      <c r="D1045" s="137" t="s">
        <v>132</v>
      </c>
      <c r="E1045" s="137" t="s">
        <v>576</v>
      </c>
      <c r="F1045" s="137" t="s">
        <v>180</v>
      </c>
      <c r="G1045" s="137" t="s">
        <v>1403</v>
      </c>
      <c r="H1045" s="138">
        <v>2177</v>
      </c>
      <c r="I1045" s="136">
        <v>2</v>
      </c>
      <c r="J1045" s="139">
        <f>นครพนม!F138</f>
        <v>394684.85</v>
      </c>
      <c r="K1045" s="140">
        <f>นครพนม!AJ138</f>
        <v>798154.84</v>
      </c>
      <c r="L1045" s="141">
        <f>นครพนม!AK138</f>
        <v>3591</v>
      </c>
      <c r="M1045" s="141">
        <f>นครพนม!AL138</f>
        <v>25853.27</v>
      </c>
      <c r="N1045" s="137"/>
      <c r="O1045" s="137"/>
      <c r="P1045" s="137"/>
      <c r="Q1045" s="129">
        <f t="shared" si="121"/>
        <v>-22262.27</v>
      </c>
      <c r="R1045" s="130">
        <f t="shared" si="122"/>
        <v>1.6495176848874598</v>
      </c>
    </row>
    <row r="1046" spans="1:18" x14ac:dyDescent="0.35">
      <c r="A1046" s="136">
        <v>6</v>
      </c>
      <c r="B1046" s="137" t="s">
        <v>58</v>
      </c>
      <c r="C1046" s="137" t="s">
        <v>575</v>
      </c>
      <c r="D1046" s="137" t="s">
        <v>132</v>
      </c>
      <c r="E1046" s="137" t="s">
        <v>576</v>
      </c>
      <c r="F1046" s="137" t="s">
        <v>180</v>
      </c>
      <c r="G1046" s="137" t="s">
        <v>1404</v>
      </c>
      <c r="H1046" s="138">
        <v>4986</v>
      </c>
      <c r="I1046" s="136">
        <v>4</v>
      </c>
      <c r="J1046" s="139">
        <f>นครพนม!F139</f>
        <v>322930.87</v>
      </c>
      <c r="K1046" s="140">
        <f>นครพนม!AJ139</f>
        <v>428076.76</v>
      </c>
      <c r="L1046" s="141">
        <f>นครพนม!AK139</f>
        <v>113451.2</v>
      </c>
      <c r="M1046" s="141">
        <f>นครพนม!AL139</f>
        <v>309310.66000000003</v>
      </c>
      <c r="N1046" s="137"/>
      <c r="O1046" s="137"/>
      <c r="P1046" s="137"/>
      <c r="Q1046" s="129">
        <f t="shared" si="121"/>
        <v>-195859.46000000002</v>
      </c>
      <c r="R1046" s="130">
        <f t="shared" si="122"/>
        <v>22.753951062976334</v>
      </c>
    </row>
    <row r="1047" spans="1:18" x14ac:dyDescent="0.35">
      <c r="A1047" s="136">
        <v>7</v>
      </c>
      <c r="B1047" s="137" t="s">
        <v>58</v>
      </c>
      <c r="C1047" s="137" t="s">
        <v>575</v>
      </c>
      <c r="D1047" s="137" t="s">
        <v>132</v>
      </c>
      <c r="E1047" s="137" t="s">
        <v>576</v>
      </c>
      <c r="F1047" s="137" t="s">
        <v>180</v>
      </c>
      <c r="G1047" s="137" t="s">
        <v>1405</v>
      </c>
      <c r="H1047" s="138">
        <v>4194</v>
      </c>
      <c r="I1047" s="136">
        <v>3</v>
      </c>
      <c r="J1047" s="139">
        <f>นครพนม!F140</f>
        <v>324488.12</v>
      </c>
      <c r="K1047" s="140">
        <f>นครพนม!AJ140</f>
        <v>595837.12</v>
      </c>
      <c r="L1047" s="141">
        <f>นครพนม!AK140</f>
        <v>108544.2</v>
      </c>
      <c r="M1047" s="141">
        <f>นครพนม!AL140</f>
        <v>140711.75</v>
      </c>
      <c r="N1047" s="137"/>
      <c r="O1047" s="137"/>
      <c r="P1047" s="137"/>
      <c r="Q1047" s="129">
        <f t="shared" si="121"/>
        <v>-32167.550000000003</v>
      </c>
      <c r="R1047" s="130">
        <f t="shared" si="122"/>
        <v>25.880829756795421</v>
      </c>
    </row>
    <row r="1048" spans="1:18" x14ac:dyDescent="0.35">
      <c r="A1048" s="136">
        <v>8</v>
      </c>
      <c r="B1048" s="137" t="s">
        <v>58</v>
      </c>
      <c r="C1048" s="137" t="s">
        <v>575</v>
      </c>
      <c r="D1048" s="137" t="s">
        <v>132</v>
      </c>
      <c r="E1048" s="137" t="s">
        <v>576</v>
      </c>
      <c r="F1048" s="137" t="s">
        <v>180</v>
      </c>
      <c r="G1048" s="137" t="s">
        <v>1406</v>
      </c>
      <c r="H1048" s="138">
        <v>4296</v>
      </c>
      <c r="I1048" s="136">
        <v>3</v>
      </c>
      <c r="J1048" s="139">
        <f>นครพนม!F141</f>
        <v>608078.87</v>
      </c>
      <c r="K1048" s="140">
        <f>นครพนม!AJ141</f>
        <v>616403.11999999988</v>
      </c>
      <c r="L1048" s="141">
        <f>นครพนม!AK141</f>
        <v>131723.75</v>
      </c>
      <c r="M1048" s="141">
        <f>นครพนม!AL141</f>
        <v>185969.03</v>
      </c>
      <c r="N1048" s="137"/>
      <c r="O1048" s="137"/>
      <c r="P1048" s="137"/>
      <c r="Q1048" s="129">
        <f t="shared" si="121"/>
        <v>-54245.279999999999</v>
      </c>
      <c r="R1048" s="130">
        <f t="shared" si="122"/>
        <v>30.661952979515828</v>
      </c>
    </row>
    <row r="1049" spans="1:18" x14ac:dyDescent="0.35">
      <c r="A1049" s="136">
        <v>9</v>
      </c>
      <c r="B1049" s="137" t="s">
        <v>58</v>
      </c>
      <c r="C1049" s="137" t="s">
        <v>575</v>
      </c>
      <c r="D1049" s="137" t="s">
        <v>132</v>
      </c>
      <c r="E1049" s="137" t="s">
        <v>576</v>
      </c>
      <c r="F1049" s="137" t="s">
        <v>180</v>
      </c>
      <c r="G1049" s="137" t="s">
        <v>1407</v>
      </c>
      <c r="H1049" s="138">
        <v>2528</v>
      </c>
      <c r="I1049" s="136">
        <v>2</v>
      </c>
      <c r="J1049" s="139">
        <f>นครพนม!F142</f>
        <v>314704.94</v>
      </c>
      <c r="K1049" s="139">
        <f>นครพนม!AJ142</f>
        <v>451798.87</v>
      </c>
      <c r="L1049" s="141">
        <f>นครพนม!AK142</f>
        <v>166946.98000000001</v>
      </c>
      <c r="M1049" s="141">
        <f>นครพนม!AL142</f>
        <v>204686.32</v>
      </c>
      <c r="N1049" s="137"/>
      <c r="O1049" s="137"/>
      <c r="P1049" s="137"/>
      <c r="Q1049" s="129">
        <f t="shared" si="121"/>
        <v>-37739.339999999997</v>
      </c>
      <c r="R1049" s="130">
        <f t="shared" si="122"/>
        <v>66.039153481012661</v>
      </c>
    </row>
    <row r="1050" spans="1:18" x14ac:dyDescent="0.35">
      <c r="A1050" s="136">
        <v>10</v>
      </c>
      <c r="B1050" s="137" t="s">
        <v>58</v>
      </c>
      <c r="C1050" s="137" t="s">
        <v>575</v>
      </c>
      <c r="D1050" s="137" t="s">
        <v>132</v>
      </c>
      <c r="E1050" s="137" t="s">
        <v>576</v>
      </c>
      <c r="F1050" s="137" t="s">
        <v>180</v>
      </c>
      <c r="G1050" s="137" t="s">
        <v>1408</v>
      </c>
      <c r="H1050" s="138">
        <v>3203</v>
      </c>
      <c r="I1050" s="136">
        <v>3</v>
      </c>
      <c r="J1050" s="139">
        <f>นครพนม!F143</f>
        <v>336578.94</v>
      </c>
      <c r="K1050" s="139">
        <f>นครพนม!AJ143</f>
        <v>353281.61</v>
      </c>
      <c r="L1050" s="141">
        <f>นครพนม!AK143</f>
        <v>111461.1</v>
      </c>
      <c r="M1050" s="141">
        <f>นครพนม!AL143</f>
        <v>141135.10999999999</v>
      </c>
      <c r="N1050" s="137"/>
      <c r="O1050" s="137"/>
      <c r="P1050" s="137"/>
      <c r="Q1050" s="129">
        <f t="shared" si="121"/>
        <v>-29674.00999999998</v>
      </c>
      <c r="R1050" s="130">
        <f t="shared" si="122"/>
        <v>34.798969715891353</v>
      </c>
    </row>
    <row r="1051" spans="1:18" x14ac:dyDescent="0.35">
      <c r="A1051" s="136">
        <v>11</v>
      </c>
      <c r="B1051" s="137" t="s">
        <v>58</v>
      </c>
      <c r="C1051" s="137" t="s">
        <v>575</v>
      </c>
      <c r="D1051" s="137" t="s">
        <v>132</v>
      </c>
      <c r="E1051" s="137" t="s">
        <v>576</v>
      </c>
      <c r="F1051" s="137" t="s">
        <v>180</v>
      </c>
      <c r="G1051" s="137" t="s">
        <v>1409</v>
      </c>
      <c r="H1051" s="138">
        <v>3469</v>
      </c>
      <c r="I1051" s="136">
        <v>3</v>
      </c>
      <c r="J1051" s="139">
        <f>นครพนม!F144</f>
        <v>310578.06</v>
      </c>
      <c r="K1051" s="140">
        <f>นครพนม!AJ144</f>
        <v>738205.45</v>
      </c>
      <c r="L1051" s="141">
        <f>นครพนม!AK144</f>
        <v>101472.52</v>
      </c>
      <c r="M1051" s="141">
        <f>นครพนม!AL144</f>
        <v>168623.66</v>
      </c>
      <c r="N1051" s="137"/>
      <c r="O1051" s="137"/>
      <c r="P1051" s="137"/>
      <c r="Q1051" s="129">
        <f t="shared" si="121"/>
        <v>-67151.14</v>
      </c>
      <c r="R1051" s="130">
        <f t="shared" si="122"/>
        <v>29.251230902277314</v>
      </c>
    </row>
    <row r="1052" spans="1:18" x14ac:dyDescent="0.35">
      <c r="A1052" s="136">
        <v>12</v>
      </c>
      <c r="B1052" s="137" t="s">
        <v>58</v>
      </c>
      <c r="C1052" s="137" t="s">
        <v>575</v>
      </c>
      <c r="D1052" s="137" t="s">
        <v>132</v>
      </c>
      <c r="E1052" s="137" t="s">
        <v>576</v>
      </c>
      <c r="F1052" s="137" t="s">
        <v>180</v>
      </c>
      <c r="G1052" s="137" t="s">
        <v>1410</v>
      </c>
      <c r="H1052" s="138">
        <v>3469</v>
      </c>
      <c r="I1052" s="136">
        <v>3</v>
      </c>
      <c r="J1052" s="139">
        <f>นครพนม!F145</f>
        <v>319184.12</v>
      </c>
      <c r="K1052" s="140">
        <f>นครพนม!AJ145</f>
        <v>356464.77</v>
      </c>
      <c r="L1052" s="141">
        <f>นครพนม!AK145</f>
        <v>7353.19</v>
      </c>
      <c r="M1052" s="141">
        <f>นครพนม!AL145</f>
        <v>23579.35</v>
      </c>
      <c r="N1052" s="137"/>
      <c r="O1052" s="137"/>
      <c r="P1052" s="137"/>
      <c r="Q1052" s="129">
        <f t="shared" si="121"/>
        <v>-16226.16</v>
      </c>
      <c r="R1052" s="130">
        <f t="shared" si="122"/>
        <v>2.1196857884116458</v>
      </c>
    </row>
    <row r="1053" spans="1:18" s="148" customFormat="1" x14ac:dyDescent="0.35">
      <c r="A1053" s="142">
        <v>10</v>
      </c>
      <c r="B1053" s="143" t="s">
        <v>58</v>
      </c>
      <c r="C1053" s="143"/>
      <c r="D1053" s="143"/>
      <c r="E1053" s="143" t="s">
        <v>77</v>
      </c>
      <c r="F1053" s="143"/>
      <c r="G1053" s="143" t="s">
        <v>578</v>
      </c>
      <c r="H1053" s="149">
        <f>SUM(H1041:H1052)</f>
        <v>34971</v>
      </c>
      <c r="I1053" s="142"/>
      <c r="J1053" s="145">
        <f>SUM(J1041:J1052)</f>
        <v>3903318.8500000006</v>
      </c>
      <c r="K1053" s="180">
        <f>SUM(K1041:K1052)</f>
        <v>5762790.5</v>
      </c>
      <c r="L1053" s="145">
        <f t="shared" ref="L1053:M1053" si="124">SUM(L1041:L1052)</f>
        <v>945437.98999999987</v>
      </c>
      <c r="M1053" s="145">
        <f t="shared" si="124"/>
        <v>1474815.7100000002</v>
      </c>
      <c r="N1053" s="143">
        <v>11</v>
      </c>
      <c r="O1053" s="143">
        <v>11</v>
      </c>
      <c r="P1053" s="143">
        <f>N1053-O1053</f>
        <v>0</v>
      </c>
      <c r="Q1053" s="146">
        <f t="shared" si="121"/>
        <v>-529377.72000000032</v>
      </c>
      <c r="R1053" s="147">
        <f>L1053/H1053</f>
        <v>27.034914357610589</v>
      </c>
    </row>
    <row r="1054" spans="1:18" x14ac:dyDescent="0.35">
      <c r="A1054" s="136">
        <v>1</v>
      </c>
      <c r="B1054" s="137" t="s">
        <v>58</v>
      </c>
      <c r="C1054" s="137" t="s">
        <v>579</v>
      </c>
      <c r="D1054" s="137" t="s">
        <v>100</v>
      </c>
      <c r="E1054" s="137" t="s">
        <v>580</v>
      </c>
      <c r="F1054" s="137" t="s">
        <v>210</v>
      </c>
      <c r="G1054" s="137" t="s">
        <v>581</v>
      </c>
      <c r="H1054" s="138"/>
      <c r="I1054" s="136"/>
      <c r="J1054" s="139"/>
      <c r="K1054" s="140"/>
      <c r="L1054" s="141"/>
      <c r="M1054" s="141"/>
      <c r="N1054" s="137"/>
      <c r="O1054" s="137"/>
      <c r="P1054" s="137"/>
    </row>
    <row r="1055" spans="1:18" x14ac:dyDescent="0.35">
      <c r="A1055" s="136">
        <v>2</v>
      </c>
      <c r="B1055" s="137" t="s">
        <v>58</v>
      </c>
      <c r="C1055" s="137" t="s">
        <v>579</v>
      </c>
      <c r="D1055" s="137" t="s">
        <v>100</v>
      </c>
      <c r="E1055" s="137" t="s">
        <v>580</v>
      </c>
      <c r="F1055" s="137" t="s">
        <v>180</v>
      </c>
      <c r="G1055" s="137" t="s">
        <v>1411</v>
      </c>
      <c r="H1055" s="138">
        <v>2217</v>
      </c>
      <c r="I1055" s="136">
        <v>2</v>
      </c>
      <c r="J1055" s="139">
        <f>นครพนม!F146</f>
        <v>76458.880000000005</v>
      </c>
      <c r="K1055" s="140">
        <f>นครพนม!AJ146</f>
        <v>401961.85000000003</v>
      </c>
      <c r="L1055" s="141">
        <f>นครพนม!AK146</f>
        <v>85418.7</v>
      </c>
      <c r="M1055" s="141">
        <f>นครพนม!AL146</f>
        <v>106827.06999999999</v>
      </c>
      <c r="N1055" s="137"/>
      <c r="O1055" s="137"/>
      <c r="P1055" s="137"/>
      <c r="Q1055" s="129">
        <f t="shared" si="121"/>
        <v>-21408.369999999995</v>
      </c>
      <c r="R1055" s="130">
        <f t="shared" si="122"/>
        <v>38.528958051420837</v>
      </c>
    </row>
    <row r="1056" spans="1:18" x14ac:dyDescent="0.35">
      <c r="A1056" s="136">
        <v>3</v>
      </c>
      <c r="B1056" s="137" t="s">
        <v>58</v>
      </c>
      <c r="C1056" s="137" t="s">
        <v>579</v>
      </c>
      <c r="D1056" s="137" t="s">
        <v>100</v>
      </c>
      <c r="E1056" s="137" t="s">
        <v>580</v>
      </c>
      <c r="F1056" s="137" t="s">
        <v>180</v>
      </c>
      <c r="G1056" s="137" t="s">
        <v>1412</v>
      </c>
      <c r="H1056" s="138">
        <v>3536</v>
      </c>
      <c r="I1056" s="136">
        <v>3</v>
      </c>
      <c r="J1056" s="139">
        <f>นครพนม!F147</f>
        <v>41814.43</v>
      </c>
      <c r="K1056" s="140">
        <f>นครพนม!AJ147</f>
        <v>28477.899999999994</v>
      </c>
      <c r="L1056" s="141">
        <f>นครพนม!AK147</f>
        <v>182695.48</v>
      </c>
      <c r="M1056" s="141">
        <f>นครพนม!AL147</f>
        <v>256665.78</v>
      </c>
      <c r="N1056" s="137"/>
      <c r="O1056" s="137"/>
      <c r="P1056" s="137"/>
      <c r="Q1056" s="129">
        <f t="shared" si="121"/>
        <v>-73970.299999999988</v>
      </c>
      <c r="R1056" s="130">
        <f t="shared" si="122"/>
        <v>51.667273755656112</v>
      </c>
    </row>
    <row r="1057" spans="1:18" x14ac:dyDescent="0.35">
      <c r="A1057" s="136">
        <v>4</v>
      </c>
      <c r="B1057" s="137" t="s">
        <v>58</v>
      </c>
      <c r="C1057" s="137" t="s">
        <v>579</v>
      </c>
      <c r="D1057" s="137" t="s">
        <v>100</v>
      </c>
      <c r="E1057" s="137" t="s">
        <v>580</v>
      </c>
      <c r="F1057" s="137" t="s">
        <v>180</v>
      </c>
      <c r="G1057" s="137" t="s">
        <v>1413</v>
      </c>
      <c r="H1057" s="138">
        <v>4975</v>
      </c>
      <c r="I1057" s="136">
        <v>4</v>
      </c>
      <c r="J1057" s="139">
        <f>นครพนม!F148</f>
        <v>190281.86</v>
      </c>
      <c r="K1057" s="140">
        <f>นครพนม!AJ148</f>
        <v>347586.50999999995</v>
      </c>
      <c r="L1057" s="141">
        <f>นครพนม!AK148</f>
        <v>144260.99</v>
      </c>
      <c r="M1057" s="141">
        <f>นครพนม!AL148</f>
        <v>195688.22</v>
      </c>
      <c r="N1057" s="137"/>
      <c r="O1057" s="137"/>
      <c r="P1057" s="137"/>
      <c r="Q1057" s="129">
        <f t="shared" si="121"/>
        <v>-51427.23000000001</v>
      </c>
      <c r="R1057" s="130">
        <f t="shared" si="122"/>
        <v>28.997183919597987</v>
      </c>
    </row>
    <row r="1058" spans="1:18" x14ac:dyDescent="0.35">
      <c r="A1058" s="136">
        <v>5</v>
      </c>
      <c r="B1058" s="137" t="s">
        <v>58</v>
      </c>
      <c r="C1058" s="137" t="s">
        <v>582</v>
      </c>
      <c r="D1058" s="137" t="s">
        <v>100</v>
      </c>
      <c r="E1058" s="137" t="s">
        <v>580</v>
      </c>
      <c r="F1058" s="137" t="s">
        <v>180</v>
      </c>
      <c r="G1058" s="137" t="s">
        <v>1414</v>
      </c>
      <c r="H1058" s="138">
        <v>2059</v>
      </c>
      <c r="I1058" s="136">
        <v>2</v>
      </c>
      <c r="J1058" s="139">
        <f>นครพนม!F149</f>
        <v>178378.76</v>
      </c>
      <c r="K1058" s="140">
        <f>นครพนม!AJ149</f>
        <v>489338.58</v>
      </c>
      <c r="L1058" s="141">
        <f>นครพนม!AK149</f>
        <v>112768.79000000001</v>
      </c>
      <c r="M1058" s="141">
        <f>นครพนม!AL149</f>
        <v>187612.34</v>
      </c>
      <c r="N1058" s="137"/>
      <c r="O1058" s="137"/>
      <c r="P1058" s="137"/>
      <c r="Q1058" s="129">
        <f t="shared" si="121"/>
        <v>-74843.549999999988</v>
      </c>
      <c r="R1058" s="130">
        <f t="shared" si="122"/>
        <v>54.768717824186503</v>
      </c>
    </row>
    <row r="1059" spans="1:18" x14ac:dyDescent="0.35">
      <c r="A1059" s="136">
        <v>6</v>
      </c>
      <c r="B1059" s="137" t="s">
        <v>58</v>
      </c>
      <c r="C1059" s="137" t="s">
        <v>583</v>
      </c>
      <c r="D1059" s="137" t="s">
        <v>100</v>
      </c>
      <c r="E1059" s="137" t="s">
        <v>580</v>
      </c>
      <c r="F1059" s="137" t="s">
        <v>180</v>
      </c>
      <c r="G1059" s="137" t="s">
        <v>1415</v>
      </c>
      <c r="H1059" s="138">
        <v>1986</v>
      </c>
      <c r="I1059" s="136">
        <v>2</v>
      </c>
      <c r="J1059" s="139">
        <f>นครพนม!F150</f>
        <v>86712.18</v>
      </c>
      <c r="K1059" s="140">
        <f>นครพนม!AJ150</f>
        <v>711929.86999999988</v>
      </c>
      <c r="L1059" s="141">
        <f>นครพนม!AK150</f>
        <v>60642.87</v>
      </c>
      <c r="M1059" s="141">
        <f>นครพนม!AL150</f>
        <v>111114.56</v>
      </c>
      <c r="N1059" s="137"/>
      <c r="O1059" s="137"/>
      <c r="P1059" s="137"/>
      <c r="Q1059" s="129">
        <f>L1059-M1059</f>
        <v>-50471.689999999995</v>
      </c>
      <c r="R1059" s="130">
        <f>L1059/H1059</f>
        <v>30.535181268882177</v>
      </c>
    </row>
    <row r="1060" spans="1:18" s="148" customFormat="1" x14ac:dyDescent="0.35">
      <c r="A1060" s="142">
        <v>11</v>
      </c>
      <c r="B1060" s="143" t="s">
        <v>58</v>
      </c>
      <c r="C1060" s="143"/>
      <c r="D1060" s="143"/>
      <c r="E1060" s="143" t="s">
        <v>77</v>
      </c>
      <c r="F1060" s="143"/>
      <c r="G1060" s="143" t="s">
        <v>584</v>
      </c>
      <c r="H1060" s="149">
        <f>SUM(H1055:H1059)</f>
        <v>14773</v>
      </c>
      <c r="I1060" s="142"/>
      <c r="J1060" s="145">
        <f>SUM(J1054:J1059)</f>
        <v>573646.11</v>
      </c>
      <c r="K1060" s="180">
        <f>SUM(K1054:K1059)</f>
        <v>1979294.71</v>
      </c>
      <c r="L1060" s="145">
        <f t="shared" ref="L1060:M1060" si="125">SUM(L1055:L1059)</f>
        <v>585786.82999999996</v>
      </c>
      <c r="M1060" s="145">
        <f t="shared" si="125"/>
        <v>857907.97</v>
      </c>
      <c r="N1060" s="143">
        <v>5</v>
      </c>
      <c r="O1060" s="143">
        <v>5</v>
      </c>
      <c r="P1060" s="143">
        <f>N1060-O1060</f>
        <v>0</v>
      </c>
      <c r="Q1060" s="146">
        <f t="shared" si="121"/>
        <v>-272121.14</v>
      </c>
      <c r="R1060" s="147">
        <f>L1060/H1060</f>
        <v>39.652530291748455</v>
      </c>
    </row>
    <row r="1061" spans="1:18" x14ac:dyDescent="0.35">
      <c r="A1061" s="136">
        <v>1</v>
      </c>
      <c r="B1061" s="137" t="s">
        <v>58</v>
      </c>
      <c r="C1061" s="137" t="s">
        <v>563</v>
      </c>
      <c r="D1061" s="137" t="s">
        <v>114</v>
      </c>
      <c r="E1061" s="137" t="s">
        <v>585</v>
      </c>
      <c r="F1061" s="137" t="s">
        <v>210</v>
      </c>
      <c r="G1061" s="137" t="s">
        <v>586</v>
      </c>
      <c r="H1061" s="138"/>
      <c r="I1061" s="136"/>
      <c r="J1061" s="139"/>
      <c r="K1061" s="140"/>
      <c r="L1061" s="141"/>
      <c r="M1061" s="141"/>
      <c r="N1061" s="137"/>
      <c r="O1061" s="137"/>
      <c r="P1061" s="137"/>
    </row>
    <row r="1062" spans="1:18" x14ac:dyDescent="0.35">
      <c r="A1062" s="136">
        <v>2</v>
      </c>
      <c r="B1062" s="137" t="s">
        <v>58</v>
      </c>
      <c r="C1062" s="137" t="s">
        <v>563</v>
      </c>
      <c r="D1062" s="137" t="s">
        <v>114</v>
      </c>
      <c r="E1062" s="137" t="s">
        <v>585</v>
      </c>
      <c r="F1062" s="137" t="s">
        <v>180</v>
      </c>
      <c r="G1062" s="137" t="s">
        <v>1416</v>
      </c>
      <c r="H1062" s="138">
        <v>2574</v>
      </c>
      <c r="I1062" s="136">
        <v>2</v>
      </c>
      <c r="J1062" s="139">
        <f>นครพนม!F151</f>
        <v>126275.03</v>
      </c>
      <c r="K1062" s="140">
        <f>นครพนม!AJ151</f>
        <v>191128.43</v>
      </c>
      <c r="L1062" s="141">
        <f>นครพนม!AK151</f>
        <v>125999.94</v>
      </c>
      <c r="M1062" s="141">
        <f>นครพนม!AL151</f>
        <v>155154.03999999998</v>
      </c>
      <c r="N1062" s="137"/>
      <c r="O1062" s="137"/>
      <c r="P1062" s="137"/>
      <c r="Q1062" s="129">
        <f t="shared" si="121"/>
        <v>-29154.099999999977</v>
      </c>
      <c r="R1062" s="130">
        <f t="shared" si="122"/>
        <v>48.951025641025645</v>
      </c>
    </row>
    <row r="1063" spans="1:18" x14ac:dyDescent="0.35">
      <c r="A1063" s="136">
        <v>3</v>
      </c>
      <c r="B1063" s="137" t="s">
        <v>58</v>
      </c>
      <c r="C1063" s="137" t="s">
        <v>563</v>
      </c>
      <c r="D1063" s="137" t="s">
        <v>114</v>
      </c>
      <c r="E1063" s="137" t="s">
        <v>585</v>
      </c>
      <c r="F1063" s="137" t="s">
        <v>180</v>
      </c>
      <c r="G1063" s="137" t="s">
        <v>1417</v>
      </c>
      <c r="H1063" s="138">
        <v>918</v>
      </c>
      <c r="I1063" s="136">
        <v>1</v>
      </c>
      <c r="J1063" s="139">
        <f>นครพนม!F152</f>
        <v>129948.3</v>
      </c>
      <c r="K1063" s="140">
        <f>นครพนม!AJ152</f>
        <v>189240.69</v>
      </c>
      <c r="L1063" s="141">
        <f>นครพนม!AK152</f>
        <v>98756.57</v>
      </c>
      <c r="M1063" s="141">
        <f>นครพนม!AL152</f>
        <v>147510.49</v>
      </c>
      <c r="N1063" s="137"/>
      <c r="O1063" s="137"/>
      <c r="P1063" s="137"/>
      <c r="Q1063" s="129">
        <f t="shared" si="121"/>
        <v>-48753.919999999984</v>
      </c>
      <c r="R1063" s="130">
        <f t="shared" si="122"/>
        <v>107.57796296296297</v>
      </c>
    </row>
    <row r="1064" spans="1:18" x14ac:dyDescent="0.35">
      <c r="A1064" s="136">
        <v>4</v>
      </c>
      <c r="B1064" s="137" t="s">
        <v>58</v>
      </c>
      <c r="C1064" s="137" t="s">
        <v>563</v>
      </c>
      <c r="D1064" s="137" t="s">
        <v>114</v>
      </c>
      <c r="E1064" s="137" t="s">
        <v>585</v>
      </c>
      <c r="F1064" s="137" t="s">
        <v>180</v>
      </c>
      <c r="G1064" s="137" t="s">
        <v>1418</v>
      </c>
      <c r="H1064" s="138">
        <v>4046</v>
      </c>
      <c r="I1064" s="136">
        <v>3</v>
      </c>
      <c r="J1064" s="139">
        <f>นครพนม!F153</f>
        <v>88973.03</v>
      </c>
      <c r="K1064" s="140">
        <f>นครพนม!AJ153</f>
        <v>114489.31</v>
      </c>
      <c r="L1064" s="141">
        <f>นครพนม!AK153</f>
        <v>103260</v>
      </c>
      <c r="M1064" s="141">
        <f>นครพนม!AL153</f>
        <v>184921.40000000002</v>
      </c>
      <c r="N1064" s="137"/>
      <c r="O1064" s="137"/>
      <c r="P1064" s="137"/>
      <c r="Q1064" s="129">
        <f t="shared" si="121"/>
        <v>-81661.400000000023</v>
      </c>
      <c r="R1064" s="130">
        <f t="shared" si="122"/>
        <v>25.521502718734553</v>
      </c>
    </row>
    <row r="1065" spans="1:18" x14ac:dyDescent="0.35">
      <c r="A1065" s="136">
        <v>5</v>
      </c>
      <c r="B1065" s="137" t="s">
        <v>58</v>
      </c>
      <c r="C1065" s="137" t="s">
        <v>563</v>
      </c>
      <c r="D1065" s="137" t="s">
        <v>114</v>
      </c>
      <c r="E1065" s="137" t="s">
        <v>585</v>
      </c>
      <c r="F1065" s="137" t="s">
        <v>180</v>
      </c>
      <c r="G1065" s="137" t="s">
        <v>1419</v>
      </c>
      <c r="H1065" s="138">
        <v>1868</v>
      </c>
      <c r="I1065" s="136">
        <v>2</v>
      </c>
      <c r="J1065" s="139">
        <f>นครพนม!F154</f>
        <v>64661.02</v>
      </c>
      <c r="K1065" s="140">
        <f>นครพนม!AJ154</f>
        <v>41056.31</v>
      </c>
      <c r="L1065" s="141">
        <f>นครพนม!AK154</f>
        <v>91260</v>
      </c>
      <c r="M1065" s="141">
        <f>นครพนม!AL154</f>
        <v>146018.27000000002</v>
      </c>
      <c r="N1065" s="137"/>
      <c r="O1065" s="137"/>
      <c r="P1065" s="137"/>
      <c r="Q1065" s="129">
        <f t="shared" si="121"/>
        <v>-54758.270000000019</v>
      </c>
      <c r="R1065" s="130">
        <f t="shared" si="122"/>
        <v>48.854389721627406</v>
      </c>
    </row>
    <row r="1066" spans="1:18" s="148" customFormat="1" x14ac:dyDescent="0.35">
      <c r="A1066" s="142">
        <v>12</v>
      </c>
      <c r="B1066" s="143" t="s">
        <v>58</v>
      </c>
      <c r="C1066" s="143"/>
      <c r="D1066" s="143"/>
      <c r="E1066" s="143" t="s">
        <v>77</v>
      </c>
      <c r="F1066" s="143"/>
      <c r="G1066" s="143" t="s">
        <v>587</v>
      </c>
      <c r="H1066" s="149">
        <f>SUM(H1062:H1065)</f>
        <v>9406</v>
      </c>
      <c r="I1066" s="142"/>
      <c r="J1066" s="145">
        <f>SUM(J1061:J1065)</f>
        <v>409857.38</v>
      </c>
      <c r="K1066" s="180">
        <f>SUM(K1061:K1065)</f>
        <v>535914.74</v>
      </c>
      <c r="L1066" s="145">
        <f>SUM(L1061:L1065)</f>
        <v>419276.51</v>
      </c>
      <c r="M1066" s="145">
        <f>SUM(M1061:M1065)</f>
        <v>633604.19999999995</v>
      </c>
      <c r="N1066" s="143">
        <v>4</v>
      </c>
      <c r="O1066" s="143">
        <v>4</v>
      </c>
      <c r="P1066" s="143">
        <f>N1066-O1066</f>
        <v>0</v>
      </c>
      <c r="Q1066" s="146">
        <f t="shared" si="121"/>
        <v>-214327.68999999994</v>
      </c>
      <c r="R1066" s="147">
        <f t="shared" si="122"/>
        <v>44.575431639379119</v>
      </c>
    </row>
    <row r="1067" spans="1:18" s="148" customFormat="1" x14ac:dyDescent="0.35">
      <c r="A1067" s="215"/>
      <c r="B1067" s="216" t="s">
        <v>58</v>
      </c>
      <c r="C1067" s="216" t="s">
        <v>58</v>
      </c>
      <c r="D1067" s="216" t="s">
        <v>58</v>
      </c>
      <c r="E1067" s="216" t="s">
        <v>58</v>
      </c>
      <c r="F1067" s="216"/>
      <c r="G1067" s="216" t="s">
        <v>588</v>
      </c>
      <c r="H1067" s="217">
        <f t="shared" ref="H1067" si="126">H918+H929+H948+H959+H976+H988+H1009+H1029+H1040+H1053+H1060+H1066</f>
        <v>427863</v>
      </c>
      <c r="I1067" s="215"/>
      <c r="J1067" s="218">
        <f>J918+J929+J948+J959+J976+J988+J1009+J1029+J1040+J1053+J1060+J1066</f>
        <v>33712341.460000001</v>
      </c>
      <c r="K1067" s="219">
        <f t="shared" ref="K1067:O1067" si="127">K918+K929+K948+K959+K976+K988+K1009+K1029+K1040+K1053+K1060+K1066</f>
        <v>45893808.289999999</v>
      </c>
      <c r="L1067" s="218">
        <f t="shared" si="127"/>
        <v>20725270.839999996</v>
      </c>
      <c r="M1067" s="218">
        <f t="shared" si="127"/>
        <v>26578215.299999997</v>
      </c>
      <c r="N1067" s="216">
        <f>N918+N929+N948+N959+N976+N988+N1009+N1029+N1040+N1053+N1060+N1066</f>
        <v>151</v>
      </c>
      <c r="O1067" s="216">
        <f t="shared" si="127"/>
        <v>151</v>
      </c>
      <c r="P1067" s="216">
        <f>N1067-O1067</f>
        <v>0</v>
      </c>
      <c r="Q1067" s="146">
        <f t="shared" si="121"/>
        <v>-5852944.4600000009</v>
      </c>
      <c r="R1067" s="147">
        <f t="shared" si="122"/>
        <v>48.439035018218441</v>
      </c>
    </row>
    <row r="1068" spans="1:18" x14ac:dyDescent="0.35">
      <c r="A1068" s="236"/>
      <c r="B1068" s="237"/>
      <c r="C1068" s="237"/>
      <c r="D1068" s="237"/>
      <c r="E1068" s="339" t="s">
        <v>589</v>
      </c>
      <c r="F1068" s="340"/>
      <c r="G1068" s="341"/>
      <c r="H1068" s="238"/>
      <c r="I1068" s="236"/>
      <c r="J1068" s="239">
        <f>J1067/O1067</f>
        <v>223260.53947019868</v>
      </c>
      <c r="K1068" s="240">
        <f>K1067/O1067</f>
        <v>303932.50523178809</v>
      </c>
      <c r="L1068" s="239">
        <f>L1067/O1067</f>
        <v>137253.44927152316</v>
      </c>
      <c r="M1068" s="239">
        <f>M1067/O1067</f>
        <v>176014.67086092714</v>
      </c>
      <c r="N1068" s="241"/>
      <c r="O1068" s="241"/>
      <c r="P1068" s="237"/>
      <c r="Q1068" s="129">
        <f t="shared" si="121"/>
        <v>-38761.221589403984</v>
      </c>
      <c r="R1068" s="147"/>
    </row>
    <row r="1069" spans="1:18" s="148" customFormat="1" x14ac:dyDescent="0.35">
      <c r="A1069" s="241"/>
      <c r="B1069" s="241"/>
      <c r="C1069" s="241"/>
      <c r="D1069" s="241"/>
      <c r="E1069" s="326" t="s">
        <v>597</v>
      </c>
      <c r="F1069" s="327"/>
      <c r="G1069" s="328"/>
      <c r="H1069" s="242">
        <f>H82+H179+H433+H590+H684+H890+H1067</f>
        <v>3408575</v>
      </c>
      <c r="I1069" s="243"/>
      <c r="J1069" s="239">
        <f t="shared" ref="J1069:O1069" si="128">J82+J179+J433+J590+J684+J890+J1067</f>
        <v>324908036.77999997</v>
      </c>
      <c r="K1069" s="240">
        <f t="shared" si="128"/>
        <v>360106271.50500005</v>
      </c>
      <c r="L1069" s="239">
        <f t="shared" si="128"/>
        <v>198182242.81999999</v>
      </c>
      <c r="M1069" s="239">
        <f t="shared" si="128"/>
        <v>217145328.41499996</v>
      </c>
      <c r="N1069" s="244">
        <f t="shared" si="128"/>
        <v>874</v>
      </c>
      <c r="O1069" s="244">
        <f t="shared" si="128"/>
        <v>871</v>
      </c>
      <c r="P1069" s="244">
        <f>P82+P179+P433+P590+P684+P890+P1067</f>
        <v>3</v>
      </c>
      <c r="Q1069" s="146">
        <f>L1069-M1069</f>
        <v>-18963085.594999969</v>
      </c>
      <c r="R1069" s="147">
        <f t="shared" si="122"/>
        <v>58.142256755388978</v>
      </c>
    </row>
    <row r="1070" spans="1:18" s="148" customFormat="1" x14ac:dyDescent="0.35">
      <c r="A1070" s="241"/>
      <c r="B1070" s="241"/>
      <c r="C1070" s="241"/>
      <c r="D1070" s="241"/>
      <c r="E1070" s="326" t="s">
        <v>598</v>
      </c>
      <c r="F1070" s="327"/>
      <c r="G1070" s="328"/>
      <c r="H1070" s="242"/>
      <c r="I1070" s="243"/>
      <c r="J1070" s="239">
        <f>J1069/O1069</f>
        <v>373028.74486796785</v>
      </c>
      <c r="K1070" s="239">
        <f>K1069/O1069</f>
        <v>413440.0361710678</v>
      </c>
      <c r="L1070" s="239">
        <f>L1069/O1069</f>
        <v>227534.14789896671</v>
      </c>
      <c r="M1070" s="239">
        <f>M1069/O1069</f>
        <v>249305.77315154989</v>
      </c>
      <c r="N1070" s="241"/>
      <c r="O1070" s="241"/>
      <c r="P1070" s="241"/>
      <c r="Q1070" s="146">
        <f>L1070-M1070</f>
        <v>-21771.625252583181</v>
      </c>
      <c r="R1070" s="147"/>
    </row>
    <row r="1073" spans="11:13" x14ac:dyDescent="0.35">
      <c r="K1073" s="246"/>
      <c r="M1073" s="246"/>
    </row>
    <row r="1074" spans="11:13" x14ac:dyDescent="0.35">
      <c r="K1074" s="246"/>
      <c r="M1074" s="246"/>
    </row>
    <row r="1075" spans="11:13" x14ac:dyDescent="0.35">
      <c r="K1075" s="246"/>
      <c r="M1075" s="246"/>
    </row>
    <row r="1076" spans="11:13" x14ac:dyDescent="0.35">
      <c r="K1076" s="246"/>
      <c r="M1076" s="246"/>
    </row>
    <row r="1077" spans="11:13" x14ac:dyDescent="0.35">
      <c r="K1077" s="246"/>
      <c r="M1077" s="246"/>
    </row>
    <row r="1078" spans="11:13" x14ac:dyDescent="0.35">
      <c r="K1078" s="246"/>
      <c r="M1078" s="246"/>
    </row>
    <row r="1079" spans="11:13" x14ac:dyDescent="0.35">
      <c r="K1079" s="246"/>
      <c r="M1079" s="246"/>
    </row>
    <row r="1080" spans="11:13" x14ac:dyDescent="0.35">
      <c r="K1080" s="246"/>
      <c r="M1080" s="246"/>
    </row>
    <row r="1081" spans="11:13" x14ac:dyDescent="0.35">
      <c r="K1081" s="246"/>
      <c r="M1081" s="246"/>
    </row>
  </sheetData>
  <autoFilter ref="A4:WVN1070"/>
  <mergeCells count="28">
    <mergeCell ref="S3:S4"/>
    <mergeCell ref="E1070:G1070"/>
    <mergeCell ref="A1:L1"/>
    <mergeCell ref="A2:L2"/>
    <mergeCell ref="E685:G685"/>
    <mergeCell ref="E891:G891"/>
    <mergeCell ref="E591:G591"/>
    <mergeCell ref="A3:A4"/>
    <mergeCell ref="B3:B4"/>
    <mergeCell ref="C3:C4"/>
    <mergeCell ref="D3:D4"/>
    <mergeCell ref="E3:E4"/>
    <mergeCell ref="E180:G180"/>
    <mergeCell ref="E434:G434"/>
    <mergeCell ref="L3:L4"/>
    <mergeCell ref="R3:R4"/>
    <mergeCell ref="N3:P3"/>
    <mergeCell ref="M3:M4"/>
    <mergeCell ref="Q3:Q4"/>
    <mergeCell ref="E1069:G1069"/>
    <mergeCell ref="E83:G83"/>
    <mergeCell ref="J3:J4"/>
    <mergeCell ref="K3:K4"/>
    <mergeCell ref="F3:F4"/>
    <mergeCell ref="G3:G4"/>
    <mergeCell ref="H3:H4"/>
    <mergeCell ref="I3:I4"/>
    <mergeCell ref="E1068:G1068"/>
  </mergeCells>
  <conditionalFormatting sqref="L1061:M1061 L21:M21 L35:M35 L48:M48 L53:M53 L59:M59 L67:M67 L75:M75 L1071:M1048576 L417:M418 L420:M425 L3:M19 L84:M104 L106:M118 L120:M134 L136:M153 L155:M168 L170:M177 L181:M209 L211:M222 L224:M235 L255:M264 L266:M280 L282:M288 L290:M294 L296:M308 L310:M320 L322:M337 L339:M359 L361:M370 L372:M385 L387:M392 L394:M398 L400:M409 L411:M415 L427:M431 L435:M454 L456:M461 L463:M477 L479:M489 L491:M504 L506:M511 L513:M519 L521:M530 L532:M549 L551:M556 L558:M563 L565:M571 L573:M581 L583:M588 L592:M609 L611:M621 L623:M638 L640:M646 L648:M653 L655:M658 L660:M667 L669:M675 L677:M682 L686:M710 L712:M718 L720:M725 L727:M741 L743:M750 L752:M761 L763:M767 L769:M787 L789:M795 L797:M807 L809:M820 L822:M842 L844:M848 L850:M854 L856:M861 L863:M869 L871:M878 L880:M888 L892:M917 L919:M928 L930:M947 L949:M958 L960:M975 L977:M987 L989:M1008 L1010:M1028 L1030:M1039 L1041:M1052 L1054:M1059 L237:M253">
    <cfRule type="containsText" dxfId="7" priority="14" operator="containsText" text="น้อยกว่ากลุ่ม">
      <formula>NOT(ISERROR(SEARCH("น้อยกว่ากลุ่ม",L3)))</formula>
    </cfRule>
  </conditionalFormatting>
  <conditionalFormatting sqref="L1062:M1065">
    <cfRule type="containsText" dxfId="6" priority="10" operator="containsText" text="น้อยกว่ากลุ่ม">
      <formula>NOT(ISERROR(SEARCH("น้อยกว่ากลุ่ม",L1062)))</formula>
    </cfRule>
  </conditionalFormatting>
  <conditionalFormatting sqref="L22:M33">
    <cfRule type="containsText" dxfId="5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4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3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2" priority="6" operator="containsText" text="น้อยกว่ากลุ่ม">
      <formula>NOT(ISERROR(SEARCH("น้อยกว่ากลุ่ม",L54)))</formula>
    </cfRule>
  </conditionalFormatting>
  <conditionalFormatting sqref="L60:M64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23622047244094491" right="3.937007874015748E-2" top="0.51181102362204722" bottom="0.35433070866141736" header="0.31496062992125984" footer="0.19685039370078741"/>
  <pageSetup paperSize="9" scale="60" orientation="portrait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J151"/>
  <sheetViews>
    <sheetView topLeftCell="AC1" zoomScaleNormal="100" workbookViewId="0">
      <selection activeCell="AG19" sqref="AG19"/>
    </sheetView>
  </sheetViews>
  <sheetFormatPr defaultColWidth="4.875" defaultRowHeight="14.25" x14ac:dyDescent="0.2"/>
  <cols>
    <col min="1" max="1" width="6.125" style="105" bestFit="1" customWidth="1"/>
    <col min="2" max="2" width="13.25" style="105" bestFit="1" customWidth="1"/>
    <col min="3" max="3" width="8.25" style="105" bestFit="1" customWidth="1"/>
    <col min="4" max="4" width="27.375" style="105" bestFit="1" customWidth="1"/>
    <col min="5" max="5" width="27.375" style="62"/>
    <col min="6" max="8" width="27.375" style="288"/>
    <col min="9" max="11" width="27.375" style="62"/>
    <col min="12" max="15" width="27.375" style="289"/>
    <col min="16" max="19" width="27.375" style="62"/>
    <col min="20" max="24" width="27.375" style="52"/>
    <col min="25" max="29" width="27.375" style="290"/>
    <col min="30" max="30" width="33.125" style="290" bestFit="1" customWidth="1"/>
    <col min="31" max="31" width="15.125" style="96" bestFit="1" customWidth="1"/>
    <col min="32" max="32" width="14" style="45" bestFit="1" customWidth="1"/>
    <col min="33" max="33" width="14" style="32" bestFit="1" customWidth="1"/>
    <col min="34" max="34" width="15.25" style="30" bestFit="1" customWidth="1"/>
    <col min="35" max="35" width="14" style="48" bestFit="1" customWidth="1"/>
    <col min="36" max="36" width="14.875" style="32" bestFit="1" customWidth="1"/>
  </cols>
  <sheetData>
    <row r="1" spans="1:36" x14ac:dyDescent="0.2">
      <c r="E1" s="62" t="s">
        <v>590</v>
      </c>
      <c r="F1" s="288" t="s">
        <v>1438</v>
      </c>
      <c r="G1" s="288" t="s">
        <v>1439</v>
      </c>
      <c r="H1" s="288" t="s">
        <v>1440</v>
      </c>
      <c r="I1" s="62" t="s">
        <v>1441</v>
      </c>
      <c r="J1" s="62" t="s">
        <v>1442</v>
      </c>
      <c r="K1" s="62" t="s">
        <v>1443</v>
      </c>
      <c r="L1" s="289" t="s">
        <v>1444</v>
      </c>
      <c r="M1" s="289" t="s">
        <v>1445</v>
      </c>
      <c r="N1" s="289" t="s">
        <v>1446</v>
      </c>
      <c r="O1" s="289" t="s">
        <v>1447</v>
      </c>
      <c r="P1" s="62" t="s">
        <v>1448</v>
      </c>
      <c r="Q1" s="62" t="s">
        <v>1449</v>
      </c>
      <c r="R1" s="62" t="s">
        <v>1450</v>
      </c>
      <c r="S1" s="62" t="s">
        <v>1451</v>
      </c>
      <c r="T1" s="52" t="s">
        <v>1452</v>
      </c>
      <c r="U1" s="52" t="s">
        <v>1453</v>
      </c>
      <c r="V1" s="52" t="s">
        <v>1454</v>
      </c>
      <c r="W1" s="52" t="s">
        <v>1455</v>
      </c>
      <c r="X1" s="52" t="s">
        <v>1456</v>
      </c>
      <c r="Y1" s="290" t="s">
        <v>1457</v>
      </c>
      <c r="Z1" s="290" t="s">
        <v>1458</v>
      </c>
      <c r="AA1" s="290" t="s">
        <v>1459</v>
      </c>
      <c r="AB1" s="290" t="s">
        <v>1460</v>
      </c>
      <c r="AC1" s="290" t="s">
        <v>1461</v>
      </c>
      <c r="AD1" s="290" t="s">
        <v>1462</v>
      </c>
      <c r="AE1" s="96" t="s">
        <v>6</v>
      </c>
      <c r="AF1" s="21" t="s">
        <v>7</v>
      </c>
      <c r="AG1" s="16" t="s">
        <v>8</v>
      </c>
      <c r="AH1" s="22" t="s">
        <v>9</v>
      </c>
      <c r="AI1" s="46" t="s">
        <v>10</v>
      </c>
      <c r="AJ1" s="71" t="s">
        <v>11</v>
      </c>
    </row>
    <row r="2" spans="1:36" x14ac:dyDescent="0.2">
      <c r="E2" s="62" t="s">
        <v>591</v>
      </c>
      <c r="F2" s="288" t="s">
        <v>1463</v>
      </c>
      <c r="G2" s="288" t="s">
        <v>1464</v>
      </c>
      <c r="H2" s="288" t="s">
        <v>1465</v>
      </c>
      <c r="I2" s="62" t="s">
        <v>1466</v>
      </c>
      <c r="J2" s="62" t="s">
        <v>1467</v>
      </c>
      <c r="K2" s="62" t="s">
        <v>1468</v>
      </c>
      <c r="L2" s="289" t="s">
        <v>1469</v>
      </c>
      <c r="M2" s="289" t="s">
        <v>1470</v>
      </c>
      <c r="N2" s="289" t="s">
        <v>1471</v>
      </c>
      <c r="O2" s="289" t="s">
        <v>1472</v>
      </c>
      <c r="P2" s="62" t="s">
        <v>1473</v>
      </c>
      <c r="Q2" s="62" t="s">
        <v>1474</v>
      </c>
      <c r="R2" s="62" t="s">
        <v>1475</v>
      </c>
      <c r="S2" s="62" t="s">
        <v>1476</v>
      </c>
      <c r="T2" s="52" t="s">
        <v>1477</v>
      </c>
      <c r="U2" s="52" t="s">
        <v>1478</v>
      </c>
      <c r="V2" s="52" t="s">
        <v>1479</v>
      </c>
      <c r="W2" s="52" t="s">
        <v>1480</v>
      </c>
      <c r="X2" s="52" t="s">
        <v>1481</v>
      </c>
      <c r="Y2" s="290" t="s">
        <v>1482</v>
      </c>
      <c r="Z2" s="290" t="s">
        <v>1483</v>
      </c>
      <c r="AA2" s="290" t="s">
        <v>1484</v>
      </c>
      <c r="AB2" s="290" t="s">
        <v>1485</v>
      </c>
      <c r="AC2" s="290" t="s">
        <v>1486</v>
      </c>
      <c r="AD2" s="290" t="s">
        <v>1487</v>
      </c>
    </row>
    <row r="3" spans="1:36" x14ac:dyDescent="0.2">
      <c r="E3" s="62" t="s">
        <v>592</v>
      </c>
      <c r="F3" s="288">
        <v>25981605.100000001</v>
      </c>
      <c r="G3" s="288">
        <v>2613470</v>
      </c>
      <c r="H3" s="288">
        <v>3526254.14</v>
      </c>
      <c r="I3" s="62">
        <v>68460179.150000006</v>
      </c>
      <c r="J3" s="62">
        <v>26130218.16</v>
      </c>
      <c r="K3" s="62">
        <v>74001</v>
      </c>
      <c r="L3" s="289">
        <v>660204</v>
      </c>
      <c r="M3" s="289">
        <v>1207939.06</v>
      </c>
      <c r="N3" s="289">
        <v>10682802.119999999</v>
      </c>
      <c r="O3" s="289">
        <v>4307617.5</v>
      </c>
      <c r="P3" s="62">
        <v>92358</v>
      </c>
      <c r="Q3" s="62">
        <v>-6387921.5599999996</v>
      </c>
      <c r="R3" s="62">
        <v>2951078.95</v>
      </c>
      <c r="S3" s="62">
        <v>139594611.28999999</v>
      </c>
      <c r="T3" s="52">
        <v>10107464.08</v>
      </c>
      <c r="U3" s="52">
        <v>178436</v>
      </c>
      <c r="V3" s="52">
        <v>6127.43</v>
      </c>
      <c r="W3" s="52">
        <v>4586599.21</v>
      </c>
      <c r="X3" s="52">
        <v>291660</v>
      </c>
      <c r="Y3" s="290">
        <v>7731400.21</v>
      </c>
      <c r="Z3" s="290">
        <v>60758.45</v>
      </c>
      <c r="AA3" s="290">
        <v>52322</v>
      </c>
      <c r="AB3" s="290">
        <v>6080115.6600000001</v>
      </c>
      <c r="AC3" s="290">
        <v>1405704.98</v>
      </c>
      <c r="AD3" s="290">
        <v>263050</v>
      </c>
      <c r="AE3" s="96">
        <f>SUM(AE4:AE71)</f>
        <v>32121329.239999995</v>
      </c>
      <c r="AF3" s="44">
        <f>SUM(AF4:AF71)</f>
        <v>16858562.68</v>
      </c>
      <c r="AG3" s="32">
        <f>SUM(AG4:AG71)</f>
        <v>15262766.560000001</v>
      </c>
    </row>
    <row r="4" spans="1:36" x14ac:dyDescent="0.2">
      <c r="AE4" s="96">
        <f>SUM(F4:H4)</f>
        <v>0</v>
      </c>
      <c r="AF4" s="44">
        <f>SUM(L4:O4)</f>
        <v>0</v>
      </c>
      <c r="AG4" s="32">
        <f>AE4-AF4</f>
        <v>0</v>
      </c>
      <c r="AH4" s="29">
        <f>SUM(T4:X4)</f>
        <v>0</v>
      </c>
      <c r="AI4" s="47">
        <f>SUM(Y4:AD4)</f>
        <v>0</v>
      </c>
      <c r="AJ4" s="32">
        <f>AH4-AI4</f>
        <v>0</v>
      </c>
    </row>
    <row r="5" spans="1:36" x14ac:dyDescent="0.2">
      <c r="AE5" s="96">
        <f t="shared" ref="AE5:AE68" si="0">SUM(F5:H5)</f>
        <v>0</v>
      </c>
      <c r="AF5" s="44">
        <f t="shared" ref="AF5:AF68" si="1">SUM(L5:O5)</f>
        <v>0</v>
      </c>
      <c r="AG5" s="32">
        <f>AE5-AF5</f>
        <v>0</v>
      </c>
      <c r="AH5" s="29">
        <f t="shared" ref="AH5:AH68" si="2">SUM(T5:X5)</f>
        <v>0</v>
      </c>
      <c r="AI5" s="47">
        <f t="shared" ref="AI5:AI68" si="3">SUM(Y5:AD5)</f>
        <v>0</v>
      </c>
      <c r="AJ5" s="32">
        <f t="shared" ref="AJ5:AJ69" si="4">AH5-AI5</f>
        <v>0</v>
      </c>
    </row>
    <row r="6" spans="1:36" x14ac:dyDescent="0.2">
      <c r="E6" s="62" t="s">
        <v>1488</v>
      </c>
      <c r="F6" s="288">
        <v>1020031.6</v>
      </c>
      <c r="I6" s="62">
        <v>3032873.07</v>
      </c>
      <c r="J6" s="62">
        <v>275454.07</v>
      </c>
      <c r="O6" s="289">
        <v>991991.6</v>
      </c>
      <c r="R6" s="62">
        <v>3364049.88</v>
      </c>
      <c r="W6" s="52">
        <v>156280</v>
      </c>
      <c r="Y6" s="290">
        <v>156280</v>
      </c>
      <c r="AC6" s="290">
        <v>27682.74</v>
      </c>
      <c r="AE6" s="96">
        <f t="shared" si="0"/>
        <v>1020031.6</v>
      </c>
      <c r="AF6" s="44">
        <f t="shared" si="1"/>
        <v>991991.6</v>
      </c>
      <c r="AG6" s="32">
        <f t="shared" ref="AG6:AG22" si="5">AE6-AF6</f>
        <v>28040</v>
      </c>
      <c r="AH6" s="29">
        <f t="shared" si="2"/>
        <v>156280</v>
      </c>
      <c r="AI6" s="47">
        <f t="shared" si="3"/>
        <v>183962.74</v>
      </c>
      <c r="AJ6" s="32">
        <f t="shared" si="4"/>
        <v>-27682.739999999991</v>
      </c>
    </row>
    <row r="7" spans="1:36" x14ac:dyDescent="0.2">
      <c r="E7" s="62" t="s">
        <v>1489</v>
      </c>
      <c r="F7" s="288">
        <v>23924.74</v>
      </c>
      <c r="H7" s="288">
        <v>3640</v>
      </c>
      <c r="I7" s="62">
        <v>2842845.26</v>
      </c>
      <c r="J7" s="62">
        <v>31620.45</v>
      </c>
      <c r="O7" s="289">
        <v>-8900</v>
      </c>
      <c r="R7" s="62">
        <v>2093067.41</v>
      </c>
      <c r="S7" s="62">
        <v>840540.25</v>
      </c>
      <c r="W7" s="52">
        <v>89570</v>
      </c>
      <c r="X7" s="52">
        <v>20720</v>
      </c>
      <c r="Y7" s="290">
        <v>102070</v>
      </c>
      <c r="AB7" s="290">
        <v>9370</v>
      </c>
      <c r="AC7" s="290">
        <v>16577.21</v>
      </c>
      <c r="AD7" s="290">
        <v>4950</v>
      </c>
      <c r="AE7" s="96">
        <f t="shared" si="0"/>
        <v>27564.74</v>
      </c>
      <c r="AF7" s="44">
        <f t="shared" si="1"/>
        <v>-8900</v>
      </c>
      <c r="AG7" s="32">
        <f t="shared" si="5"/>
        <v>36464.740000000005</v>
      </c>
      <c r="AH7" s="29">
        <f t="shared" si="2"/>
        <v>110290</v>
      </c>
      <c r="AI7" s="47">
        <f t="shared" si="3"/>
        <v>132967.21</v>
      </c>
      <c r="AJ7" s="32">
        <f t="shared" si="4"/>
        <v>-22677.209999999992</v>
      </c>
    </row>
    <row r="8" spans="1:36" x14ac:dyDescent="0.2">
      <c r="E8" s="62" t="s">
        <v>1490</v>
      </c>
      <c r="F8" s="288">
        <v>11410</v>
      </c>
      <c r="I8" s="62">
        <v>623644.02</v>
      </c>
      <c r="J8" s="62">
        <v>3</v>
      </c>
      <c r="S8" s="62">
        <v>2129382.7599999998</v>
      </c>
      <c r="W8" s="52">
        <v>72210</v>
      </c>
      <c r="X8" s="52">
        <v>95040</v>
      </c>
      <c r="Y8" s="290">
        <v>169014</v>
      </c>
      <c r="Z8" s="290">
        <v>7380.45</v>
      </c>
      <c r="AB8" s="290">
        <v>119355</v>
      </c>
      <c r="AC8" s="290">
        <v>8086.66</v>
      </c>
      <c r="AE8" s="96">
        <f t="shared" si="0"/>
        <v>11410</v>
      </c>
      <c r="AF8" s="44">
        <f t="shared" si="1"/>
        <v>0</v>
      </c>
      <c r="AG8" s="32">
        <f t="shared" si="5"/>
        <v>11410</v>
      </c>
      <c r="AH8" s="29">
        <f t="shared" si="2"/>
        <v>167250</v>
      </c>
      <c r="AI8" s="47">
        <f t="shared" si="3"/>
        <v>303836.11</v>
      </c>
      <c r="AJ8" s="32">
        <f t="shared" si="4"/>
        <v>-136586.10999999999</v>
      </c>
    </row>
    <row r="9" spans="1:36" x14ac:dyDescent="0.2">
      <c r="E9" s="62" t="s">
        <v>1491</v>
      </c>
      <c r="F9" s="288">
        <v>5120</v>
      </c>
      <c r="H9" s="288">
        <v>0</v>
      </c>
      <c r="I9" s="62">
        <v>3523566.68</v>
      </c>
      <c r="J9" s="62">
        <v>70956.98</v>
      </c>
      <c r="L9" s="289">
        <v>0</v>
      </c>
      <c r="N9" s="289">
        <v>5120</v>
      </c>
      <c r="O9" s="289">
        <v>27600</v>
      </c>
      <c r="R9" s="62">
        <v>274190.15999999997</v>
      </c>
      <c r="T9" s="52">
        <v>4880</v>
      </c>
      <c r="W9" s="52">
        <v>254897.06</v>
      </c>
      <c r="X9" s="52">
        <v>122720</v>
      </c>
      <c r="Y9" s="290">
        <v>256517.06</v>
      </c>
      <c r="AB9" s="290">
        <v>77894.95</v>
      </c>
      <c r="AC9" s="290">
        <v>19350.7</v>
      </c>
      <c r="AE9" s="96">
        <f t="shared" si="0"/>
        <v>5120</v>
      </c>
      <c r="AF9" s="44">
        <f t="shared" si="1"/>
        <v>32720</v>
      </c>
      <c r="AG9" s="32">
        <f t="shared" si="5"/>
        <v>-27600</v>
      </c>
      <c r="AH9" s="29">
        <f t="shared" si="2"/>
        <v>382497.06</v>
      </c>
      <c r="AI9" s="47">
        <f t="shared" si="3"/>
        <v>353762.71</v>
      </c>
      <c r="AJ9" s="32">
        <f t="shared" si="4"/>
        <v>28734.349999999977</v>
      </c>
    </row>
    <row r="10" spans="1:36" x14ac:dyDescent="0.2">
      <c r="A10" s="105" t="s">
        <v>175</v>
      </c>
      <c r="B10" s="105" t="s">
        <v>176</v>
      </c>
      <c r="C10" s="105">
        <v>9017</v>
      </c>
      <c r="D10" s="105" t="s">
        <v>181</v>
      </c>
      <c r="E10" s="62" t="s">
        <v>181</v>
      </c>
      <c r="F10" s="288">
        <v>727555.38</v>
      </c>
      <c r="G10" s="288">
        <v>109309</v>
      </c>
      <c r="H10" s="288">
        <v>59466.27</v>
      </c>
      <c r="I10" s="62">
        <v>319146.43</v>
      </c>
      <c r="J10" s="62">
        <v>135413.51999999999</v>
      </c>
      <c r="M10" s="289">
        <v>42520.39</v>
      </c>
      <c r="N10" s="289">
        <v>206038</v>
      </c>
      <c r="O10" s="289">
        <v>100.79</v>
      </c>
      <c r="R10" s="62">
        <v>-1256398.3400000001</v>
      </c>
      <c r="S10" s="62">
        <v>2551683.71</v>
      </c>
      <c r="T10" s="52">
        <v>140037.97</v>
      </c>
      <c r="W10" s="52">
        <v>102594.3</v>
      </c>
      <c r="X10" s="52">
        <v>3000</v>
      </c>
      <c r="Y10" s="290">
        <v>196574.3</v>
      </c>
      <c r="AB10" s="290">
        <v>179339.82</v>
      </c>
      <c r="AC10" s="290">
        <v>30295.1</v>
      </c>
      <c r="AD10" s="290">
        <v>900</v>
      </c>
      <c r="AE10" s="96">
        <f t="shared" si="0"/>
        <v>896330.65</v>
      </c>
      <c r="AF10" s="44">
        <f t="shared" si="1"/>
        <v>248659.18000000002</v>
      </c>
      <c r="AG10" s="32">
        <f t="shared" si="5"/>
        <v>647671.47</v>
      </c>
      <c r="AH10" s="29">
        <f t="shared" si="2"/>
        <v>245632.27000000002</v>
      </c>
      <c r="AI10" s="47">
        <f t="shared" si="3"/>
        <v>407109.22</v>
      </c>
      <c r="AJ10" s="32">
        <f t="shared" si="4"/>
        <v>-161476.94999999995</v>
      </c>
    </row>
    <row r="11" spans="1:36" x14ac:dyDescent="0.2">
      <c r="A11" s="105" t="s">
        <v>175</v>
      </c>
      <c r="B11" s="105" t="s">
        <v>176</v>
      </c>
      <c r="C11" s="105">
        <v>4386</v>
      </c>
      <c r="D11" s="105" t="s">
        <v>183</v>
      </c>
      <c r="E11" s="62" t="s">
        <v>183</v>
      </c>
      <c r="F11" s="288">
        <v>141230.37</v>
      </c>
      <c r="G11" s="288">
        <v>118199</v>
      </c>
      <c r="H11" s="288">
        <v>179324.48</v>
      </c>
      <c r="I11" s="62">
        <v>1366574.53</v>
      </c>
      <c r="J11" s="62">
        <v>488043</v>
      </c>
      <c r="L11" s="289">
        <v>0</v>
      </c>
      <c r="M11" s="289">
        <v>44801.66</v>
      </c>
      <c r="N11" s="289">
        <v>200000</v>
      </c>
      <c r="O11" s="289">
        <v>911.13</v>
      </c>
      <c r="R11" s="62">
        <v>-50979.37</v>
      </c>
      <c r="S11" s="62">
        <v>2241809.08</v>
      </c>
      <c r="T11" s="52">
        <v>13276.46</v>
      </c>
      <c r="W11" s="52">
        <v>58150</v>
      </c>
      <c r="Y11" s="290">
        <v>129380</v>
      </c>
      <c r="Z11" s="290">
        <v>4904</v>
      </c>
      <c r="AB11" s="290">
        <v>48742.92</v>
      </c>
      <c r="AC11" s="290">
        <v>28984.66</v>
      </c>
      <c r="AE11" s="96">
        <f t="shared" si="0"/>
        <v>438753.85</v>
      </c>
      <c r="AF11" s="44">
        <f t="shared" si="1"/>
        <v>245712.79</v>
      </c>
      <c r="AG11" s="32">
        <f t="shared" si="5"/>
        <v>193041.05999999997</v>
      </c>
      <c r="AH11" s="29">
        <f t="shared" si="2"/>
        <v>71426.459999999992</v>
      </c>
      <c r="AI11" s="47">
        <f t="shared" si="3"/>
        <v>212011.58</v>
      </c>
      <c r="AJ11" s="32">
        <f t="shared" si="4"/>
        <v>-140585.12</v>
      </c>
    </row>
    <row r="12" spans="1:36" x14ac:dyDescent="0.2">
      <c r="A12" s="105" t="s">
        <v>175</v>
      </c>
      <c r="B12" s="105" t="s">
        <v>176</v>
      </c>
      <c r="C12" s="105">
        <v>3088</v>
      </c>
      <c r="D12" s="105" t="s">
        <v>185</v>
      </c>
      <c r="E12" s="62" t="s">
        <v>185</v>
      </c>
      <c r="F12" s="288">
        <v>1286362.3799999999</v>
      </c>
      <c r="G12" s="288">
        <v>231040</v>
      </c>
      <c r="H12" s="288">
        <v>164279.76</v>
      </c>
      <c r="I12" s="62">
        <v>772422.1</v>
      </c>
      <c r="J12" s="62">
        <v>763574.83</v>
      </c>
      <c r="L12" s="289">
        <v>460000</v>
      </c>
      <c r="M12" s="289">
        <v>27420</v>
      </c>
      <c r="O12" s="289">
        <v>291.19</v>
      </c>
      <c r="R12" s="62">
        <v>1627614.53</v>
      </c>
      <c r="S12" s="62">
        <v>1390481.55</v>
      </c>
      <c r="T12" s="52">
        <v>28767.54</v>
      </c>
      <c r="W12" s="52">
        <v>47180</v>
      </c>
      <c r="Y12" s="290">
        <v>155720</v>
      </c>
      <c r="AA12" s="290">
        <v>19895</v>
      </c>
      <c r="AB12" s="290">
        <v>162216.76999999999</v>
      </c>
      <c r="AC12" s="290">
        <v>22112.97</v>
      </c>
      <c r="AE12" s="96">
        <f t="shared" si="0"/>
        <v>1681682.14</v>
      </c>
      <c r="AF12" s="44">
        <f t="shared" si="1"/>
        <v>487711.19</v>
      </c>
      <c r="AG12" s="32">
        <f t="shared" si="5"/>
        <v>1193970.95</v>
      </c>
      <c r="AH12" s="29">
        <f t="shared" si="2"/>
        <v>75947.540000000008</v>
      </c>
      <c r="AI12" s="47">
        <f t="shared" si="3"/>
        <v>359944.74</v>
      </c>
      <c r="AJ12" s="32">
        <f t="shared" si="4"/>
        <v>-283997.19999999995</v>
      </c>
    </row>
    <row r="13" spans="1:36" x14ac:dyDescent="0.2">
      <c r="A13" s="105" t="s">
        <v>175</v>
      </c>
      <c r="B13" s="105" t="s">
        <v>176</v>
      </c>
      <c r="C13" s="105">
        <v>2345</v>
      </c>
      <c r="D13" s="105" t="s">
        <v>187</v>
      </c>
      <c r="E13" s="62" t="s">
        <v>187</v>
      </c>
      <c r="F13" s="288">
        <v>732956.54</v>
      </c>
      <c r="G13" s="288">
        <v>84500</v>
      </c>
      <c r="H13" s="288">
        <v>61665.73</v>
      </c>
      <c r="I13" s="62">
        <v>566225.24</v>
      </c>
      <c r="J13" s="62">
        <v>775521.88</v>
      </c>
      <c r="L13" s="289">
        <v>0</v>
      </c>
      <c r="M13" s="289">
        <v>55660</v>
      </c>
      <c r="N13" s="289">
        <v>359770</v>
      </c>
      <c r="O13" s="289">
        <v>401.31</v>
      </c>
      <c r="R13" s="62">
        <v>-3286.05</v>
      </c>
      <c r="S13" s="62">
        <v>1997230.39</v>
      </c>
      <c r="T13" s="52">
        <v>34512</v>
      </c>
      <c r="W13" s="52">
        <v>57603.7</v>
      </c>
      <c r="Y13" s="290">
        <v>94183.7</v>
      </c>
      <c r="AB13" s="290">
        <v>160846.18</v>
      </c>
      <c r="AC13" s="290">
        <v>39541.89</v>
      </c>
      <c r="AE13" s="96">
        <f t="shared" si="0"/>
        <v>879122.27</v>
      </c>
      <c r="AF13" s="44">
        <f t="shared" si="1"/>
        <v>415831.31</v>
      </c>
      <c r="AG13" s="32">
        <f t="shared" si="5"/>
        <v>463290.96</v>
      </c>
      <c r="AH13" s="29">
        <f t="shared" si="2"/>
        <v>92115.7</v>
      </c>
      <c r="AI13" s="47">
        <f t="shared" si="3"/>
        <v>294571.77</v>
      </c>
      <c r="AJ13" s="32">
        <f t="shared" si="4"/>
        <v>-202456.07</v>
      </c>
    </row>
    <row r="14" spans="1:36" s="43" customFormat="1" x14ac:dyDescent="0.2">
      <c r="A14" s="105" t="s">
        <v>175</v>
      </c>
      <c r="B14" s="105" t="s">
        <v>176</v>
      </c>
      <c r="C14" s="105">
        <v>6935</v>
      </c>
      <c r="D14" s="105" t="s">
        <v>189</v>
      </c>
      <c r="E14" s="62" t="s">
        <v>189</v>
      </c>
      <c r="F14" s="288">
        <v>487745.39</v>
      </c>
      <c r="G14" s="288">
        <v>0</v>
      </c>
      <c r="H14" s="288">
        <v>80208.350000000006</v>
      </c>
      <c r="I14" s="62">
        <v>841529.07</v>
      </c>
      <c r="J14" s="62">
        <v>408312.19</v>
      </c>
      <c r="K14" s="62"/>
      <c r="L14" s="289">
        <v>0</v>
      </c>
      <c r="M14" s="289">
        <v>20730</v>
      </c>
      <c r="N14" s="289">
        <v>835534</v>
      </c>
      <c r="O14" s="289">
        <v>0</v>
      </c>
      <c r="P14" s="62">
        <v>38750</v>
      </c>
      <c r="Q14" s="62"/>
      <c r="R14" s="62">
        <v>-5875.51</v>
      </c>
      <c r="S14" s="62">
        <v>2502473.91</v>
      </c>
      <c r="T14" s="52">
        <v>29503</v>
      </c>
      <c r="U14" s="52"/>
      <c r="V14" s="52"/>
      <c r="W14" s="52">
        <v>84221</v>
      </c>
      <c r="X14" s="52"/>
      <c r="Y14" s="290">
        <v>146071</v>
      </c>
      <c r="Z14" s="290"/>
      <c r="AA14" s="290"/>
      <c r="AB14" s="290">
        <v>54034.720000000001</v>
      </c>
      <c r="AC14" s="290">
        <v>17911.88</v>
      </c>
      <c r="AD14" s="290"/>
      <c r="AE14" s="96">
        <f t="shared" si="0"/>
        <v>567953.74</v>
      </c>
      <c r="AF14" s="44">
        <f t="shared" si="1"/>
        <v>856264</v>
      </c>
      <c r="AG14" s="32">
        <f t="shared" si="5"/>
        <v>-288310.26</v>
      </c>
      <c r="AH14" s="29">
        <f t="shared" si="2"/>
        <v>113724</v>
      </c>
      <c r="AI14" s="47">
        <f t="shared" si="3"/>
        <v>218017.6</v>
      </c>
      <c r="AJ14" s="32">
        <f t="shared" si="4"/>
        <v>-104293.6</v>
      </c>
    </row>
    <row r="15" spans="1:36" x14ac:dyDescent="0.2">
      <c r="A15" s="105" t="s">
        <v>175</v>
      </c>
      <c r="B15" s="105" t="s">
        <v>176</v>
      </c>
      <c r="C15" s="105">
        <v>5524</v>
      </c>
      <c r="D15" s="105" t="s">
        <v>191</v>
      </c>
      <c r="E15" s="62" t="s">
        <v>191</v>
      </c>
      <c r="F15" s="288">
        <v>179275.93</v>
      </c>
      <c r="G15" s="288">
        <v>19800</v>
      </c>
      <c r="H15" s="288">
        <v>171962.85</v>
      </c>
      <c r="I15" s="62">
        <v>546628.15</v>
      </c>
      <c r="J15" s="62">
        <v>477093.03</v>
      </c>
      <c r="L15" s="289">
        <v>16770</v>
      </c>
      <c r="M15" s="289">
        <v>14922.04</v>
      </c>
      <c r="N15" s="289">
        <v>147730</v>
      </c>
      <c r="O15" s="289">
        <v>19900</v>
      </c>
      <c r="R15" s="62">
        <v>-1234532.33</v>
      </c>
      <c r="S15" s="62">
        <v>2525004.41</v>
      </c>
      <c r="T15" s="52">
        <v>30080.95</v>
      </c>
      <c r="W15" s="52">
        <v>109611.3</v>
      </c>
      <c r="Y15" s="290">
        <v>149681.29999999999</v>
      </c>
      <c r="AB15" s="290">
        <v>49321.2</v>
      </c>
      <c r="AC15" s="290">
        <v>37647.910000000003</v>
      </c>
      <c r="AE15" s="96">
        <f t="shared" si="0"/>
        <v>371038.78</v>
      </c>
      <c r="AF15" s="44">
        <f t="shared" si="1"/>
        <v>199322.04</v>
      </c>
      <c r="AG15" s="32">
        <f t="shared" si="5"/>
        <v>171716.74000000002</v>
      </c>
      <c r="AH15" s="29">
        <f t="shared" si="2"/>
        <v>139692.25</v>
      </c>
      <c r="AI15" s="47">
        <f t="shared" si="3"/>
        <v>236650.41</v>
      </c>
      <c r="AJ15" s="32">
        <f t="shared" si="4"/>
        <v>-96958.16</v>
      </c>
    </row>
    <row r="16" spans="1:36" x14ac:dyDescent="0.2">
      <c r="A16" s="105" t="s">
        <v>175</v>
      </c>
      <c r="B16" s="105" t="s">
        <v>176</v>
      </c>
      <c r="C16" s="105">
        <v>5657</v>
      </c>
      <c r="D16" s="105" t="s">
        <v>193</v>
      </c>
      <c r="E16" s="62" t="s">
        <v>193</v>
      </c>
      <c r="F16" s="288">
        <v>240795.65</v>
      </c>
      <c r="G16" s="288">
        <v>212402</v>
      </c>
      <c r="H16" s="288">
        <v>51782.1</v>
      </c>
      <c r="I16" s="62">
        <v>477938.72</v>
      </c>
      <c r="J16" s="62">
        <v>750537.51</v>
      </c>
      <c r="M16" s="289">
        <v>13000</v>
      </c>
      <c r="N16" s="289">
        <v>60000</v>
      </c>
      <c r="R16" s="62">
        <v>-2897569.48</v>
      </c>
      <c r="S16" s="62">
        <v>4613167.97</v>
      </c>
      <c r="T16" s="52">
        <v>67021.789999999994</v>
      </c>
      <c r="W16" s="52">
        <v>62807</v>
      </c>
      <c r="X16" s="52">
        <v>1500</v>
      </c>
      <c r="Y16" s="290">
        <v>88717</v>
      </c>
      <c r="AA16" s="290">
        <v>4690</v>
      </c>
      <c r="AB16" s="290">
        <v>75734.559999999998</v>
      </c>
      <c r="AC16" s="290">
        <v>17329.740000000002</v>
      </c>
      <c r="AE16" s="96">
        <f t="shared" si="0"/>
        <v>504979.75</v>
      </c>
      <c r="AF16" s="44">
        <f t="shared" si="1"/>
        <v>73000</v>
      </c>
      <c r="AG16" s="32">
        <f t="shared" si="5"/>
        <v>431979.75</v>
      </c>
      <c r="AH16" s="29">
        <f t="shared" si="2"/>
        <v>131328.78999999998</v>
      </c>
      <c r="AI16" s="47">
        <f t="shared" si="3"/>
        <v>186471.3</v>
      </c>
      <c r="AJ16" s="32">
        <f t="shared" si="4"/>
        <v>-55142.510000000009</v>
      </c>
    </row>
    <row r="17" spans="1:36" x14ac:dyDescent="0.2">
      <c r="A17" s="105" t="s">
        <v>175</v>
      </c>
      <c r="B17" s="105" t="s">
        <v>176</v>
      </c>
      <c r="C17" s="105">
        <v>4057</v>
      </c>
      <c r="D17" s="105" t="s">
        <v>195</v>
      </c>
      <c r="E17" s="62" t="s">
        <v>195</v>
      </c>
      <c r="F17" s="288">
        <v>55821.81</v>
      </c>
      <c r="G17" s="288">
        <v>61524</v>
      </c>
      <c r="H17" s="288">
        <v>152603.95000000001</v>
      </c>
      <c r="I17" s="62">
        <v>1845209.99</v>
      </c>
      <c r="J17" s="62">
        <v>780029.23</v>
      </c>
      <c r="L17" s="289">
        <v>7950</v>
      </c>
      <c r="M17" s="289">
        <v>22474.23</v>
      </c>
      <c r="N17" s="289">
        <v>172320</v>
      </c>
      <c r="Q17" s="62">
        <v>-1001238.62</v>
      </c>
      <c r="R17" s="62">
        <v>974025.58</v>
      </c>
      <c r="S17" s="62">
        <v>2841083.43</v>
      </c>
      <c r="T17" s="52">
        <v>22920</v>
      </c>
      <c r="W17" s="52">
        <v>72560</v>
      </c>
      <c r="Y17" s="290">
        <v>115290</v>
      </c>
      <c r="AB17" s="290">
        <v>86774.23</v>
      </c>
      <c r="AC17" s="290">
        <v>13154.41</v>
      </c>
      <c r="AE17" s="96">
        <f t="shared" si="0"/>
        <v>269949.76</v>
      </c>
      <c r="AF17" s="44">
        <f t="shared" si="1"/>
        <v>202744.23</v>
      </c>
      <c r="AG17" s="32">
        <f t="shared" si="5"/>
        <v>67205.53</v>
      </c>
      <c r="AH17" s="29">
        <f t="shared" si="2"/>
        <v>95480</v>
      </c>
      <c r="AI17" s="47">
        <f t="shared" si="3"/>
        <v>215218.63999999998</v>
      </c>
      <c r="AJ17" s="32">
        <f t="shared" si="4"/>
        <v>-119738.63999999998</v>
      </c>
    </row>
    <row r="18" spans="1:36" x14ac:dyDescent="0.2">
      <c r="A18" s="105" t="s">
        <v>175</v>
      </c>
      <c r="B18" s="105" t="s">
        <v>176</v>
      </c>
      <c r="C18" s="105">
        <v>2737</v>
      </c>
      <c r="D18" s="105" t="s">
        <v>197</v>
      </c>
      <c r="E18" s="62" t="s">
        <v>197</v>
      </c>
      <c r="F18" s="288">
        <v>414782.98</v>
      </c>
      <c r="G18" s="288">
        <v>0</v>
      </c>
      <c r="H18" s="288">
        <v>44979.33</v>
      </c>
      <c r="I18" s="62">
        <v>2798927.23</v>
      </c>
      <c r="J18" s="62">
        <v>224357.73</v>
      </c>
      <c r="L18" s="289">
        <v>1500</v>
      </c>
      <c r="M18" s="289">
        <v>9500</v>
      </c>
      <c r="N18" s="289">
        <v>233010</v>
      </c>
      <c r="R18" s="62">
        <v>2671925.12</v>
      </c>
      <c r="S18" s="62">
        <v>675062.61</v>
      </c>
      <c r="T18" s="52">
        <v>8337.93</v>
      </c>
      <c r="V18" s="52">
        <v>16.23</v>
      </c>
      <c r="W18" s="52">
        <v>64734.6</v>
      </c>
      <c r="Y18" s="290">
        <v>74934.600000000006</v>
      </c>
      <c r="AB18" s="290">
        <v>79337.210000000006</v>
      </c>
      <c r="AC18" s="290">
        <v>25357.41</v>
      </c>
      <c r="AE18" s="96">
        <f t="shared" si="0"/>
        <v>459762.31</v>
      </c>
      <c r="AF18" s="44">
        <f t="shared" si="1"/>
        <v>244010</v>
      </c>
      <c r="AG18" s="32">
        <f t="shared" si="5"/>
        <v>215752.31</v>
      </c>
      <c r="AH18" s="29">
        <f t="shared" si="2"/>
        <v>73088.759999999995</v>
      </c>
      <c r="AI18" s="47">
        <f t="shared" si="3"/>
        <v>179629.22</v>
      </c>
      <c r="AJ18" s="32">
        <f t="shared" si="4"/>
        <v>-106540.46</v>
      </c>
    </row>
    <row r="19" spans="1:36" x14ac:dyDescent="0.2">
      <c r="A19" s="105" t="s">
        <v>175</v>
      </c>
      <c r="B19" s="105" t="s">
        <v>176</v>
      </c>
      <c r="C19" s="105">
        <v>4167</v>
      </c>
      <c r="D19" s="105" t="s">
        <v>199</v>
      </c>
      <c r="E19" s="105" t="s">
        <v>199</v>
      </c>
      <c r="AE19" s="96">
        <f t="shared" si="0"/>
        <v>0</v>
      </c>
      <c r="AF19" s="44">
        <f t="shared" si="1"/>
        <v>0</v>
      </c>
      <c r="AG19" s="32">
        <f t="shared" si="5"/>
        <v>0</v>
      </c>
      <c r="AH19" s="29">
        <f t="shared" si="2"/>
        <v>0</v>
      </c>
      <c r="AI19" s="47">
        <f t="shared" si="3"/>
        <v>0</v>
      </c>
      <c r="AJ19" s="32">
        <f t="shared" si="4"/>
        <v>0</v>
      </c>
    </row>
    <row r="20" spans="1:36" x14ac:dyDescent="0.2">
      <c r="A20" s="105" t="s">
        <v>175</v>
      </c>
      <c r="B20" s="105" t="s">
        <v>176</v>
      </c>
      <c r="C20" s="105">
        <v>7036</v>
      </c>
      <c r="D20" s="105" t="s">
        <v>201</v>
      </c>
      <c r="E20" s="62" t="s">
        <v>201</v>
      </c>
      <c r="F20" s="288">
        <v>403867.51</v>
      </c>
      <c r="G20" s="288">
        <v>31000</v>
      </c>
      <c r="H20" s="288">
        <v>43705.7</v>
      </c>
      <c r="I20" s="62">
        <v>3366462.75</v>
      </c>
      <c r="J20" s="62">
        <v>722140.78</v>
      </c>
      <c r="L20" s="289">
        <v>0</v>
      </c>
      <c r="M20" s="289">
        <v>15643.74</v>
      </c>
      <c r="N20" s="289">
        <v>196480</v>
      </c>
      <c r="O20" s="289">
        <v>6434.37</v>
      </c>
      <c r="Q20" s="62">
        <v>489131.41</v>
      </c>
      <c r="R20" s="62">
        <v>3116601.81</v>
      </c>
      <c r="S20" s="62">
        <v>938360.62</v>
      </c>
      <c r="T20" s="52">
        <v>27440.84</v>
      </c>
      <c r="V20" s="52">
        <v>1466.86</v>
      </c>
      <c r="W20" s="52">
        <v>129779.4</v>
      </c>
      <c r="Y20" s="290">
        <v>191819.4</v>
      </c>
      <c r="AA20" s="290">
        <v>3988</v>
      </c>
      <c r="AB20" s="290">
        <v>110013.48</v>
      </c>
      <c r="AC20" s="290">
        <v>38037.43</v>
      </c>
      <c r="AE20" s="96">
        <f t="shared" si="0"/>
        <v>478573.21</v>
      </c>
      <c r="AF20" s="44">
        <f t="shared" si="1"/>
        <v>218558.11</v>
      </c>
      <c r="AG20" s="32">
        <f t="shared" si="5"/>
        <v>260015.10000000003</v>
      </c>
      <c r="AH20" s="29">
        <f t="shared" si="2"/>
        <v>158687.1</v>
      </c>
      <c r="AI20" s="47">
        <f t="shared" si="3"/>
        <v>343858.31</v>
      </c>
      <c r="AJ20" s="32">
        <f t="shared" si="4"/>
        <v>-185171.21</v>
      </c>
    </row>
    <row r="21" spans="1:36" x14ac:dyDescent="0.2">
      <c r="A21" s="105" t="s">
        <v>175</v>
      </c>
      <c r="B21" s="105" t="s">
        <v>176</v>
      </c>
      <c r="C21" s="105">
        <v>4248</v>
      </c>
      <c r="D21" s="105" t="s">
        <v>203</v>
      </c>
      <c r="E21" s="62" t="s">
        <v>203</v>
      </c>
      <c r="F21" s="288">
        <v>12424.04</v>
      </c>
      <c r="G21" s="288">
        <v>59440</v>
      </c>
      <c r="H21" s="288">
        <v>442112.39</v>
      </c>
      <c r="I21" s="62">
        <v>340396.93</v>
      </c>
      <c r="J21" s="62">
        <v>696641.79</v>
      </c>
      <c r="M21" s="289">
        <v>19640</v>
      </c>
      <c r="N21" s="289">
        <v>154541.44</v>
      </c>
      <c r="O21" s="289">
        <v>145.99</v>
      </c>
      <c r="R21" s="62">
        <v>631396.26</v>
      </c>
      <c r="S21" s="62">
        <v>909939.73</v>
      </c>
      <c r="T21" s="52">
        <v>22270.86</v>
      </c>
      <c r="W21" s="52">
        <v>99270</v>
      </c>
      <c r="Y21" s="290">
        <v>158430</v>
      </c>
      <c r="AB21" s="290">
        <v>103217</v>
      </c>
      <c r="AC21" s="290">
        <v>22176.13</v>
      </c>
      <c r="AE21" s="96">
        <f t="shared" si="0"/>
        <v>513976.43000000005</v>
      </c>
      <c r="AF21" s="44">
        <f t="shared" si="1"/>
        <v>174327.43</v>
      </c>
      <c r="AG21" s="32">
        <f t="shared" si="5"/>
        <v>339649.00000000006</v>
      </c>
      <c r="AH21" s="29">
        <f t="shared" si="2"/>
        <v>121540.86</v>
      </c>
      <c r="AI21" s="47">
        <f t="shared" si="3"/>
        <v>283823.13</v>
      </c>
      <c r="AJ21" s="32">
        <f t="shared" si="4"/>
        <v>-162282.27000000002</v>
      </c>
    </row>
    <row r="22" spans="1:36" x14ac:dyDescent="0.2">
      <c r="A22" s="105" t="s">
        <v>175</v>
      </c>
      <c r="B22" s="105" t="s">
        <v>176</v>
      </c>
      <c r="C22" s="105">
        <v>4016</v>
      </c>
      <c r="D22" s="105" t="s">
        <v>205</v>
      </c>
      <c r="E22" s="62" t="s">
        <v>205</v>
      </c>
      <c r="F22" s="288">
        <v>717640.27</v>
      </c>
      <c r="G22" s="288">
        <v>49200</v>
      </c>
      <c r="H22" s="288">
        <v>331571.8</v>
      </c>
      <c r="I22" s="62">
        <v>624221.19999999995</v>
      </c>
      <c r="J22" s="62">
        <v>470640.86</v>
      </c>
      <c r="L22" s="289">
        <v>26860</v>
      </c>
      <c r="M22" s="289">
        <v>6036.41</v>
      </c>
      <c r="N22" s="289">
        <v>96000</v>
      </c>
      <c r="O22" s="289">
        <v>5637.89</v>
      </c>
      <c r="R22" s="62">
        <v>415697.8</v>
      </c>
      <c r="S22" s="62">
        <v>1741975.93</v>
      </c>
      <c r="T22" s="52">
        <v>27156.14</v>
      </c>
      <c r="W22" s="52">
        <v>34690</v>
      </c>
      <c r="Y22" s="290">
        <v>84520</v>
      </c>
      <c r="AB22" s="290">
        <v>48707.3</v>
      </c>
      <c r="AC22" s="290">
        <v>14524.74</v>
      </c>
      <c r="AE22" s="96">
        <f t="shared" si="0"/>
        <v>1098412.07</v>
      </c>
      <c r="AF22" s="44">
        <f t="shared" si="1"/>
        <v>134534.30000000002</v>
      </c>
      <c r="AG22" s="32">
        <f t="shared" si="5"/>
        <v>963877.77</v>
      </c>
      <c r="AH22" s="29">
        <f t="shared" si="2"/>
        <v>61846.14</v>
      </c>
      <c r="AI22" s="47">
        <f t="shared" si="3"/>
        <v>147752.03999999998</v>
      </c>
      <c r="AJ22" s="32">
        <f t="shared" si="4"/>
        <v>-85905.89999999998</v>
      </c>
    </row>
    <row r="23" spans="1:36" x14ac:dyDescent="0.2">
      <c r="A23" s="105" t="s">
        <v>175</v>
      </c>
      <c r="B23" s="105" t="s">
        <v>176</v>
      </c>
      <c r="C23" s="105">
        <v>1202</v>
      </c>
      <c r="D23" s="105" t="s">
        <v>207</v>
      </c>
      <c r="E23" s="62" t="s">
        <v>207</v>
      </c>
      <c r="F23" s="288">
        <v>550822.17000000004</v>
      </c>
      <c r="G23" s="288">
        <v>22000</v>
      </c>
      <c r="H23" s="288">
        <v>86548.09</v>
      </c>
      <c r="I23" s="62">
        <v>2047669.78</v>
      </c>
      <c r="J23" s="62">
        <v>593261.79</v>
      </c>
      <c r="L23" s="289">
        <v>9000</v>
      </c>
      <c r="M23" s="289">
        <v>14714.17</v>
      </c>
      <c r="N23" s="289">
        <v>173100</v>
      </c>
      <c r="O23" s="289">
        <v>410</v>
      </c>
      <c r="R23" s="62">
        <v>0</v>
      </c>
      <c r="S23" s="62">
        <v>2083742</v>
      </c>
      <c r="T23" s="52">
        <v>8633.36</v>
      </c>
      <c r="W23" s="52">
        <v>34540</v>
      </c>
      <c r="Y23" s="290">
        <v>85457</v>
      </c>
      <c r="AB23" s="290">
        <v>124265.97</v>
      </c>
      <c r="AC23" s="290">
        <v>19910.759999999998</v>
      </c>
      <c r="AE23" s="96">
        <f t="shared" si="0"/>
        <v>659370.26</v>
      </c>
      <c r="AF23" s="44">
        <f t="shared" si="1"/>
        <v>197224.16999999998</v>
      </c>
      <c r="AG23" s="32">
        <f>AE23-AF23</f>
        <v>462146.09</v>
      </c>
      <c r="AH23" s="29">
        <f t="shared" si="2"/>
        <v>43173.36</v>
      </c>
      <c r="AI23" s="47">
        <f t="shared" si="3"/>
        <v>229633.73</v>
      </c>
      <c r="AJ23" s="32">
        <f t="shared" si="4"/>
        <v>-186460.37</v>
      </c>
    </row>
    <row r="24" spans="1:36" x14ac:dyDescent="0.2">
      <c r="A24" s="105" t="s">
        <v>179</v>
      </c>
      <c r="B24" s="105" t="s">
        <v>209</v>
      </c>
      <c r="C24" s="105">
        <v>6244</v>
      </c>
      <c r="D24" s="105" t="s">
        <v>212</v>
      </c>
      <c r="E24" s="62" t="s">
        <v>212</v>
      </c>
      <c r="F24" s="288">
        <v>192018.55</v>
      </c>
      <c r="G24" s="288">
        <v>0</v>
      </c>
      <c r="H24" s="288">
        <v>38706.71</v>
      </c>
      <c r="I24" s="62">
        <v>113052.14</v>
      </c>
      <c r="J24" s="62">
        <v>245767.05</v>
      </c>
      <c r="Q24" s="62">
        <v>-1004325.38</v>
      </c>
      <c r="R24" s="62">
        <v>654578</v>
      </c>
      <c r="S24" s="62">
        <v>3255627.81</v>
      </c>
      <c r="T24" s="52">
        <v>304748.89</v>
      </c>
      <c r="V24" s="52">
        <v>923.32</v>
      </c>
      <c r="W24" s="52">
        <v>117504</v>
      </c>
      <c r="X24" s="52">
        <v>1500</v>
      </c>
      <c r="Y24" s="290">
        <v>189224</v>
      </c>
      <c r="Z24" s="290">
        <v>5120</v>
      </c>
      <c r="AB24" s="290">
        <v>163845.37</v>
      </c>
      <c r="AC24" s="290">
        <v>15053.51</v>
      </c>
      <c r="AE24" s="96">
        <f t="shared" si="0"/>
        <v>230725.25999999998</v>
      </c>
      <c r="AF24" s="44">
        <f t="shared" si="1"/>
        <v>0</v>
      </c>
      <c r="AG24" s="32">
        <f t="shared" ref="AG24:AG71" si="6">AE24-AF24</f>
        <v>230725.25999999998</v>
      </c>
      <c r="AH24" s="29">
        <f t="shared" si="2"/>
        <v>424676.21</v>
      </c>
      <c r="AI24" s="47">
        <f t="shared" si="3"/>
        <v>373242.88</v>
      </c>
      <c r="AJ24" s="32">
        <f t="shared" si="4"/>
        <v>51433.330000000016</v>
      </c>
    </row>
    <row r="25" spans="1:36" x14ac:dyDescent="0.2">
      <c r="A25" s="105" t="s">
        <v>179</v>
      </c>
      <c r="B25" s="105" t="s">
        <v>209</v>
      </c>
      <c r="C25" s="105">
        <v>4760</v>
      </c>
      <c r="D25" s="105" t="s">
        <v>213</v>
      </c>
      <c r="E25" s="62" t="s">
        <v>213</v>
      </c>
      <c r="F25" s="288">
        <v>178621.94</v>
      </c>
      <c r="G25" s="288">
        <v>0</v>
      </c>
      <c r="H25" s="288">
        <v>4010.24</v>
      </c>
      <c r="I25" s="62">
        <v>1230528.1200000001</v>
      </c>
      <c r="J25" s="62">
        <v>330543.09000000003</v>
      </c>
      <c r="Q25" s="62">
        <v>-160236.91</v>
      </c>
      <c r="S25" s="62">
        <v>1812784.26</v>
      </c>
      <c r="T25" s="52">
        <v>245052.14</v>
      </c>
      <c r="V25" s="52">
        <v>400</v>
      </c>
      <c r="W25" s="52">
        <v>104340</v>
      </c>
      <c r="X25" s="52">
        <v>1500</v>
      </c>
      <c r="Y25" s="290">
        <v>175200</v>
      </c>
      <c r="AB25" s="290">
        <v>72110.33</v>
      </c>
      <c r="AC25" s="290">
        <v>16053.77</v>
      </c>
      <c r="AE25" s="96">
        <f t="shared" si="0"/>
        <v>182632.18</v>
      </c>
      <c r="AF25" s="44">
        <f t="shared" si="1"/>
        <v>0</v>
      </c>
      <c r="AG25" s="32">
        <f t="shared" si="6"/>
        <v>182632.18</v>
      </c>
      <c r="AH25" s="29">
        <f t="shared" si="2"/>
        <v>351292.14</v>
      </c>
      <c r="AI25" s="47">
        <f t="shared" si="3"/>
        <v>263364.10000000003</v>
      </c>
      <c r="AJ25" s="32">
        <f t="shared" si="4"/>
        <v>87928.039999999979</v>
      </c>
    </row>
    <row r="26" spans="1:36" x14ac:dyDescent="0.2">
      <c r="A26" s="105" t="s">
        <v>179</v>
      </c>
      <c r="B26" s="105" t="s">
        <v>209</v>
      </c>
      <c r="C26" s="105">
        <v>3665</v>
      </c>
      <c r="D26" s="105" t="s">
        <v>214</v>
      </c>
      <c r="E26" s="62" t="s">
        <v>214</v>
      </c>
      <c r="F26" s="288">
        <v>161626.85999999999</v>
      </c>
      <c r="G26" s="288">
        <v>50251</v>
      </c>
      <c r="H26" s="288">
        <v>17547.55</v>
      </c>
      <c r="I26" s="62">
        <v>51950.36</v>
      </c>
      <c r="J26" s="62">
        <v>-81022.509999999995</v>
      </c>
      <c r="L26" s="289">
        <v>6000</v>
      </c>
      <c r="M26" s="289">
        <v>42028</v>
      </c>
      <c r="N26" s="289">
        <v>33500</v>
      </c>
      <c r="Q26" s="62">
        <v>-574309.80000000005</v>
      </c>
      <c r="R26" s="62">
        <v>31.11</v>
      </c>
      <c r="S26" s="62">
        <v>1839928.23</v>
      </c>
      <c r="T26" s="52">
        <v>270018.53000000003</v>
      </c>
      <c r="Y26" s="290">
        <v>49140</v>
      </c>
      <c r="AB26" s="290">
        <v>105525.61</v>
      </c>
      <c r="AC26" s="290">
        <v>11412.14</v>
      </c>
      <c r="AE26" s="96">
        <f t="shared" si="0"/>
        <v>229425.40999999997</v>
      </c>
      <c r="AF26" s="44">
        <f t="shared" si="1"/>
        <v>81528</v>
      </c>
      <c r="AG26" s="32">
        <f t="shared" si="6"/>
        <v>147897.40999999997</v>
      </c>
      <c r="AH26" s="29">
        <f t="shared" si="2"/>
        <v>270018.53000000003</v>
      </c>
      <c r="AI26" s="47">
        <f t="shared" si="3"/>
        <v>166077.75</v>
      </c>
      <c r="AJ26" s="32">
        <f t="shared" si="4"/>
        <v>103940.78000000003</v>
      </c>
    </row>
    <row r="27" spans="1:36" x14ac:dyDescent="0.2">
      <c r="A27" s="105" t="s">
        <v>179</v>
      </c>
      <c r="B27" s="105" t="s">
        <v>209</v>
      </c>
      <c r="C27" s="105">
        <v>4355</v>
      </c>
      <c r="D27" s="105" t="s">
        <v>215</v>
      </c>
      <c r="E27" s="62" t="s">
        <v>215</v>
      </c>
      <c r="F27" s="288">
        <v>460396.26</v>
      </c>
      <c r="G27" s="288">
        <v>0</v>
      </c>
      <c r="H27" s="288">
        <v>4701.8500000000004</v>
      </c>
      <c r="I27" s="62">
        <v>2358361.5499999998</v>
      </c>
      <c r="J27" s="62">
        <v>712309.65</v>
      </c>
      <c r="M27" s="289">
        <v>119900</v>
      </c>
      <c r="Q27" s="62">
        <v>110198.95</v>
      </c>
      <c r="R27" s="62">
        <v>29027.3</v>
      </c>
      <c r="S27" s="62">
        <v>3263098.4</v>
      </c>
      <c r="T27" s="52">
        <v>224660.22</v>
      </c>
      <c r="W27" s="52">
        <v>120010</v>
      </c>
      <c r="X27" s="52">
        <v>90</v>
      </c>
      <c r="Y27" s="290">
        <v>219140</v>
      </c>
      <c r="AB27" s="290">
        <v>100041.96</v>
      </c>
      <c r="AC27" s="290">
        <v>17983.599999999999</v>
      </c>
      <c r="AE27" s="96">
        <f t="shared" si="0"/>
        <v>465098.11</v>
      </c>
      <c r="AF27" s="44">
        <f t="shared" si="1"/>
        <v>119900</v>
      </c>
      <c r="AG27" s="32">
        <f t="shared" si="6"/>
        <v>345198.11</v>
      </c>
      <c r="AH27" s="29">
        <f t="shared" si="2"/>
        <v>344760.22</v>
      </c>
      <c r="AI27" s="47">
        <f t="shared" si="3"/>
        <v>337165.56</v>
      </c>
      <c r="AJ27" s="32">
        <f t="shared" si="4"/>
        <v>7594.6599999999744</v>
      </c>
    </row>
    <row r="28" spans="1:36" x14ac:dyDescent="0.2">
      <c r="A28" s="105" t="s">
        <v>179</v>
      </c>
      <c r="B28" s="105" t="s">
        <v>209</v>
      </c>
      <c r="C28" s="105">
        <v>2703</v>
      </c>
      <c r="D28" s="105" t="s">
        <v>216</v>
      </c>
      <c r="E28" s="62" t="s">
        <v>216</v>
      </c>
      <c r="F28" s="288">
        <v>73609.56</v>
      </c>
      <c r="G28" s="288">
        <v>0</v>
      </c>
      <c r="H28" s="288">
        <v>9159.48</v>
      </c>
      <c r="I28" s="62">
        <v>2514343.9</v>
      </c>
      <c r="J28" s="62">
        <v>643576.91</v>
      </c>
      <c r="P28" s="62">
        <v>24608</v>
      </c>
      <c r="S28" s="62">
        <v>3122820.6</v>
      </c>
      <c r="T28" s="52">
        <v>211579.22</v>
      </c>
      <c r="W28" s="52">
        <v>24680</v>
      </c>
      <c r="Y28" s="290">
        <v>66140</v>
      </c>
      <c r="AB28" s="290">
        <v>154571</v>
      </c>
      <c r="AC28" s="290">
        <v>24710.83</v>
      </c>
      <c r="AE28" s="96">
        <f t="shared" si="0"/>
        <v>82769.039999999994</v>
      </c>
      <c r="AF28" s="44">
        <f t="shared" si="1"/>
        <v>0</v>
      </c>
      <c r="AG28" s="32">
        <f t="shared" si="6"/>
        <v>82769.039999999994</v>
      </c>
      <c r="AH28" s="29">
        <f t="shared" si="2"/>
        <v>236259.22</v>
      </c>
      <c r="AI28" s="47">
        <f t="shared" si="3"/>
        <v>245421.83000000002</v>
      </c>
      <c r="AJ28" s="32">
        <f t="shared" si="4"/>
        <v>-9162.6100000000151</v>
      </c>
    </row>
    <row r="29" spans="1:36" x14ac:dyDescent="0.2">
      <c r="A29" s="105" t="s">
        <v>179</v>
      </c>
      <c r="B29" s="105" t="s">
        <v>209</v>
      </c>
      <c r="C29" s="105">
        <v>3283</v>
      </c>
      <c r="D29" s="105" t="s">
        <v>217</v>
      </c>
      <c r="E29" s="62" t="s">
        <v>217</v>
      </c>
      <c r="F29" s="288">
        <v>260205.24</v>
      </c>
      <c r="G29" s="288">
        <v>10656</v>
      </c>
      <c r="H29" s="288">
        <v>11394.06</v>
      </c>
      <c r="I29" s="62">
        <v>1331175.94</v>
      </c>
      <c r="J29" s="62">
        <v>981152.27</v>
      </c>
      <c r="N29" s="289">
        <v>1884796</v>
      </c>
      <c r="R29" s="62">
        <v>-1667681.77</v>
      </c>
      <c r="S29" s="62">
        <v>2219243.12</v>
      </c>
      <c r="T29" s="52">
        <v>241376.92</v>
      </c>
      <c r="W29" s="52">
        <v>94294.44</v>
      </c>
      <c r="X29" s="52">
        <v>3000</v>
      </c>
      <c r="Y29" s="290">
        <v>97294.44</v>
      </c>
      <c r="AB29" s="290">
        <v>65762.55</v>
      </c>
      <c r="AC29" s="290">
        <v>29423.71</v>
      </c>
      <c r="AE29" s="96">
        <f t="shared" si="0"/>
        <v>282255.3</v>
      </c>
      <c r="AF29" s="44">
        <f t="shared" si="1"/>
        <v>1884796</v>
      </c>
      <c r="AG29" s="32">
        <f t="shared" si="6"/>
        <v>-1602540.7</v>
      </c>
      <c r="AH29" s="29">
        <f t="shared" si="2"/>
        <v>338671.35999999999</v>
      </c>
      <c r="AI29" s="47">
        <f t="shared" si="3"/>
        <v>192480.69999999998</v>
      </c>
      <c r="AJ29" s="32">
        <f t="shared" si="4"/>
        <v>146190.66</v>
      </c>
    </row>
    <row r="30" spans="1:36" x14ac:dyDescent="0.2">
      <c r="A30" s="105" t="s">
        <v>179</v>
      </c>
      <c r="B30" s="105" t="s">
        <v>209</v>
      </c>
      <c r="C30" s="105">
        <v>1804</v>
      </c>
      <c r="D30" s="105" t="s">
        <v>218</v>
      </c>
      <c r="E30" s="62" t="s">
        <v>218</v>
      </c>
      <c r="F30" s="288">
        <v>394450.42</v>
      </c>
      <c r="G30" s="288">
        <v>0</v>
      </c>
      <c r="H30" s="288">
        <v>11192.81</v>
      </c>
      <c r="I30" s="62">
        <v>699356.05</v>
      </c>
      <c r="J30" s="62">
        <v>271195.89</v>
      </c>
      <c r="N30" s="289">
        <v>231674</v>
      </c>
      <c r="Q30" s="62">
        <v>-211375.62</v>
      </c>
      <c r="S30" s="62">
        <v>1260515.6599999999</v>
      </c>
      <c r="T30" s="52">
        <v>191471.15</v>
      </c>
      <c r="V30" s="52">
        <v>0.57999999999999996</v>
      </c>
      <c r="W30" s="52">
        <v>28921.1</v>
      </c>
      <c r="Y30" s="290">
        <v>72142.100000000006</v>
      </c>
      <c r="AB30" s="290">
        <v>30558.55</v>
      </c>
      <c r="AC30" s="290">
        <v>20231.05</v>
      </c>
      <c r="AE30" s="96">
        <f t="shared" si="0"/>
        <v>405643.23</v>
      </c>
      <c r="AF30" s="44">
        <f t="shared" si="1"/>
        <v>231674</v>
      </c>
      <c r="AG30" s="32">
        <f t="shared" si="6"/>
        <v>173969.22999999998</v>
      </c>
      <c r="AH30" s="29">
        <f t="shared" si="2"/>
        <v>220392.83</v>
      </c>
      <c r="AI30" s="47">
        <f t="shared" si="3"/>
        <v>122931.70000000001</v>
      </c>
      <c r="AJ30" s="32">
        <f t="shared" si="4"/>
        <v>97461.129999999976</v>
      </c>
    </row>
    <row r="31" spans="1:36" x14ac:dyDescent="0.2">
      <c r="A31" s="105" t="s">
        <v>179</v>
      </c>
      <c r="B31" s="105" t="s">
        <v>209</v>
      </c>
      <c r="C31" s="105">
        <v>2904</v>
      </c>
      <c r="D31" s="105" t="s">
        <v>219</v>
      </c>
      <c r="E31" s="62" t="s">
        <v>219</v>
      </c>
      <c r="F31" s="288">
        <v>161429.98000000001</v>
      </c>
      <c r="G31" s="288">
        <v>0</v>
      </c>
      <c r="H31" s="288">
        <v>1531.65</v>
      </c>
      <c r="I31" s="62">
        <v>451193</v>
      </c>
      <c r="J31" s="62">
        <v>568260.25</v>
      </c>
      <c r="N31" s="289">
        <v>188400</v>
      </c>
      <c r="O31" s="289">
        <v>20000</v>
      </c>
      <c r="Q31" s="62">
        <v>-2190280.75</v>
      </c>
      <c r="S31" s="62">
        <v>3095144.84</v>
      </c>
      <c r="T31" s="52">
        <v>195858.78</v>
      </c>
      <c r="W31" s="52">
        <v>112509</v>
      </c>
      <c r="X31" s="52">
        <v>0</v>
      </c>
      <c r="Y31" s="290">
        <v>165123</v>
      </c>
      <c r="AB31" s="290">
        <v>46675.99</v>
      </c>
      <c r="AC31" s="290">
        <v>27468</v>
      </c>
      <c r="AE31" s="96">
        <f t="shared" si="0"/>
        <v>162961.63</v>
      </c>
      <c r="AF31" s="44">
        <f t="shared" si="1"/>
        <v>208400</v>
      </c>
      <c r="AG31" s="32">
        <f t="shared" si="6"/>
        <v>-45438.369999999995</v>
      </c>
      <c r="AH31" s="29">
        <f t="shared" si="2"/>
        <v>308367.78000000003</v>
      </c>
      <c r="AI31" s="47">
        <f t="shared" si="3"/>
        <v>239266.99</v>
      </c>
      <c r="AJ31" s="32">
        <f t="shared" si="4"/>
        <v>69100.790000000037</v>
      </c>
    </row>
    <row r="32" spans="1:36" x14ac:dyDescent="0.2">
      <c r="A32" s="105" t="s">
        <v>179</v>
      </c>
      <c r="B32" s="105" t="s">
        <v>209</v>
      </c>
      <c r="C32" s="105">
        <v>6953</v>
      </c>
      <c r="D32" s="105" t="s">
        <v>220</v>
      </c>
      <c r="E32" s="62" t="s">
        <v>220</v>
      </c>
      <c r="F32" s="288">
        <v>369385.4</v>
      </c>
      <c r="G32" s="288">
        <v>70000</v>
      </c>
      <c r="H32" s="288">
        <v>38244</v>
      </c>
      <c r="I32" s="62">
        <v>286363.74</v>
      </c>
      <c r="J32" s="62">
        <v>1662419.67</v>
      </c>
      <c r="M32" s="289">
        <v>138660</v>
      </c>
      <c r="S32" s="62">
        <v>11903501.289999999</v>
      </c>
      <c r="T32" s="52">
        <v>465230.83</v>
      </c>
      <c r="Y32" s="290">
        <v>84810</v>
      </c>
      <c r="AB32" s="290">
        <v>143344.53</v>
      </c>
      <c r="AC32" s="290">
        <v>55416</v>
      </c>
      <c r="AE32" s="96">
        <f t="shared" si="0"/>
        <v>477629.4</v>
      </c>
      <c r="AF32" s="44">
        <f t="shared" si="1"/>
        <v>138660</v>
      </c>
      <c r="AG32" s="32">
        <f t="shared" si="6"/>
        <v>338969.4</v>
      </c>
      <c r="AH32" s="29">
        <f t="shared" si="2"/>
        <v>465230.83</v>
      </c>
      <c r="AI32" s="47">
        <f t="shared" si="3"/>
        <v>283570.53000000003</v>
      </c>
      <c r="AJ32" s="32">
        <f t="shared" si="4"/>
        <v>181660.3</v>
      </c>
    </row>
    <row r="33" spans="1:36" x14ac:dyDescent="0.2">
      <c r="A33" s="105" t="s">
        <v>179</v>
      </c>
      <c r="B33" s="105" t="s">
        <v>209</v>
      </c>
      <c r="C33" s="105">
        <v>5358</v>
      </c>
      <c r="D33" s="105" t="s">
        <v>221</v>
      </c>
      <c r="E33" s="62" t="s">
        <v>221</v>
      </c>
      <c r="F33" s="288">
        <v>-46983.57</v>
      </c>
      <c r="H33" s="288">
        <v>18060.240000000002</v>
      </c>
      <c r="I33" s="62">
        <v>1851424.37</v>
      </c>
      <c r="J33" s="62">
        <v>15</v>
      </c>
      <c r="S33" s="62">
        <v>4127803.68</v>
      </c>
      <c r="T33" s="52">
        <v>0</v>
      </c>
      <c r="Y33" s="290">
        <v>79860</v>
      </c>
      <c r="AE33" s="96">
        <f t="shared" si="0"/>
        <v>-28923.329999999998</v>
      </c>
      <c r="AF33" s="44">
        <f t="shared" si="1"/>
        <v>0</v>
      </c>
      <c r="AG33" s="32">
        <f t="shared" si="6"/>
        <v>-28923.329999999998</v>
      </c>
      <c r="AH33" s="29">
        <f t="shared" si="2"/>
        <v>0</v>
      </c>
      <c r="AI33" s="47">
        <f t="shared" si="3"/>
        <v>79860</v>
      </c>
      <c r="AJ33" s="32">
        <f t="shared" si="4"/>
        <v>-79860</v>
      </c>
    </row>
    <row r="34" spans="1:36" x14ac:dyDescent="0.2">
      <c r="A34" s="105" t="s">
        <v>179</v>
      </c>
      <c r="B34" s="105" t="s">
        <v>209</v>
      </c>
      <c r="C34" s="105">
        <v>1450</v>
      </c>
      <c r="D34" s="105" t="s">
        <v>222</v>
      </c>
      <c r="E34" s="62" t="s">
        <v>222</v>
      </c>
      <c r="F34" s="288">
        <v>247369.09</v>
      </c>
      <c r="G34" s="288">
        <v>2380</v>
      </c>
      <c r="H34" s="288">
        <v>36870.879999999997</v>
      </c>
      <c r="I34" s="62">
        <v>754717.97</v>
      </c>
      <c r="J34" s="62">
        <v>214037.47</v>
      </c>
      <c r="R34" s="62">
        <v>1227923.96</v>
      </c>
      <c r="T34" s="52">
        <v>215041.9</v>
      </c>
      <c r="X34" s="52">
        <v>90</v>
      </c>
      <c r="Y34" s="290">
        <v>114195</v>
      </c>
      <c r="AB34" s="290">
        <v>59220.01</v>
      </c>
      <c r="AC34" s="290">
        <v>15762.44</v>
      </c>
      <c r="AE34" s="96">
        <f t="shared" si="0"/>
        <v>286619.96999999997</v>
      </c>
      <c r="AF34" s="44">
        <f t="shared" si="1"/>
        <v>0</v>
      </c>
      <c r="AG34" s="32">
        <f t="shared" si="6"/>
        <v>286619.96999999997</v>
      </c>
      <c r="AH34" s="29">
        <f t="shared" si="2"/>
        <v>215131.9</v>
      </c>
      <c r="AI34" s="47">
        <f t="shared" si="3"/>
        <v>189177.45</v>
      </c>
      <c r="AJ34" s="32">
        <f t="shared" si="4"/>
        <v>25954.449999999983</v>
      </c>
    </row>
    <row r="35" spans="1:36" x14ac:dyDescent="0.2">
      <c r="A35" s="105" t="s">
        <v>179</v>
      </c>
      <c r="B35" s="105" t="s">
        <v>209</v>
      </c>
      <c r="C35" s="105">
        <v>1590</v>
      </c>
      <c r="D35" s="105" t="s">
        <v>223</v>
      </c>
      <c r="E35" s="62" t="s">
        <v>223</v>
      </c>
      <c r="F35" s="288">
        <v>2328.4299999999998</v>
      </c>
      <c r="G35" s="288">
        <v>0</v>
      </c>
      <c r="H35" s="288">
        <v>26053.29</v>
      </c>
      <c r="I35" s="62">
        <v>713559.91</v>
      </c>
      <c r="J35" s="62">
        <v>457106.68</v>
      </c>
      <c r="K35" s="62">
        <v>1</v>
      </c>
      <c r="S35" s="62">
        <v>2563303.2200000002</v>
      </c>
      <c r="T35" s="52">
        <v>144455.91</v>
      </c>
      <c r="W35" s="52">
        <v>33580</v>
      </c>
      <c r="Y35" s="290">
        <v>95242</v>
      </c>
      <c r="AB35" s="290">
        <v>37871.360000000001</v>
      </c>
      <c r="AC35" s="290">
        <v>29109.3</v>
      </c>
      <c r="AE35" s="96">
        <f t="shared" si="0"/>
        <v>28381.72</v>
      </c>
      <c r="AF35" s="44">
        <f t="shared" si="1"/>
        <v>0</v>
      </c>
      <c r="AG35" s="32">
        <f t="shared" si="6"/>
        <v>28381.72</v>
      </c>
      <c r="AH35" s="29">
        <f t="shared" si="2"/>
        <v>178035.91</v>
      </c>
      <c r="AI35" s="47">
        <f t="shared" si="3"/>
        <v>162222.65999999997</v>
      </c>
      <c r="AJ35" s="32">
        <f t="shared" si="4"/>
        <v>15813.250000000029</v>
      </c>
    </row>
    <row r="36" spans="1:36" x14ac:dyDescent="0.2">
      <c r="A36" s="105" t="s">
        <v>182</v>
      </c>
      <c r="B36" s="105" t="s">
        <v>225</v>
      </c>
      <c r="C36" s="105">
        <v>6255</v>
      </c>
      <c r="D36" s="105" t="s">
        <v>227</v>
      </c>
      <c r="E36" s="62" t="s">
        <v>227</v>
      </c>
      <c r="F36" s="288">
        <v>1205427.6399999999</v>
      </c>
      <c r="G36" s="288">
        <v>3378</v>
      </c>
      <c r="H36" s="288">
        <v>37307.07</v>
      </c>
      <c r="I36" s="62">
        <v>841032.24</v>
      </c>
      <c r="J36" s="62">
        <v>106656.58</v>
      </c>
      <c r="M36" s="289">
        <v>16060</v>
      </c>
      <c r="N36" s="289">
        <v>84290</v>
      </c>
      <c r="O36" s="289">
        <v>5033.8</v>
      </c>
      <c r="S36" s="62">
        <v>3551030.77</v>
      </c>
      <c r="T36" s="52">
        <v>260434.14</v>
      </c>
      <c r="W36" s="52">
        <v>153222.28</v>
      </c>
      <c r="Y36" s="290">
        <v>216462.28</v>
      </c>
      <c r="AB36" s="290">
        <v>28377.83</v>
      </c>
      <c r="AC36" s="290">
        <v>12094.61</v>
      </c>
      <c r="AE36" s="96">
        <f t="shared" si="0"/>
        <v>1246112.71</v>
      </c>
      <c r="AF36" s="44">
        <f t="shared" si="1"/>
        <v>105383.8</v>
      </c>
      <c r="AG36" s="32">
        <f t="shared" si="6"/>
        <v>1140728.9099999999</v>
      </c>
      <c r="AH36" s="29">
        <f t="shared" si="2"/>
        <v>413656.42000000004</v>
      </c>
      <c r="AI36" s="47">
        <f t="shared" si="3"/>
        <v>256934.71999999997</v>
      </c>
      <c r="AJ36" s="32">
        <f t="shared" si="4"/>
        <v>156721.70000000007</v>
      </c>
    </row>
    <row r="37" spans="1:36" x14ac:dyDescent="0.2">
      <c r="A37" s="105" t="s">
        <v>182</v>
      </c>
      <c r="B37" s="105" t="s">
        <v>225</v>
      </c>
      <c r="C37" s="105">
        <v>4295</v>
      </c>
      <c r="D37" s="105" t="s">
        <v>228</v>
      </c>
      <c r="E37" s="62" t="s">
        <v>228</v>
      </c>
      <c r="F37" s="288">
        <v>502161.17</v>
      </c>
      <c r="G37" s="288">
        <v>10484</v>
      </c>
      <c r="H37" s="288">
        <v>3644.86</v>
      </c>
      <c r="I37" s="62">
        <v>500644.64</v>
      </c>
      <c r="J37" s="62">
        <v>341398.97</v>
      </c>
      <c r="M37" s="289">
        <v>13379.88</v>
      </c>
      <c r="N37" s="289">
        <v>26480</v>
      </c>
      <c r="O37" s="289">
        <v>173</v>
      </c>
      <c r="R37" s="62">
        <v>-18121.43</v>
      </c>
      <c r="S37" s="62">
        <v>1930924.79</v>
      </c>
      <c r="T37" s="52">
        <v>179253.29</v>
      </c>
      <c r="W37" s="52">
        <v>62160</v>
      </c>
      <c r="Y37" s="290">
        <v>91640</v>
      </c>
      <c r="AB37" s="290">
        <v>22770.22</v>
      </c>
      <c r="AC37" s="290">
        <v>28008.92</v>
      </c>
      <c r="AE37" s="96">
        <f t="shared" si="0"/>
        <v>516290.02999999997</v>
      </c>
      <c r="AF37" s="44">
        <f t="shared" si="1"/>
        <v>40032.879999999997</v>
      </c>
      <c r="AG37" s="32">
        <f t="shared" si="6"/>
        <v>476257.14999999997</v>
      </c>
      <c r="AH37" s="29">
        <f t="shared" si="2"/>
        <v>241413.29</v>
      </c>
      <c r="AI37" s="47">
        <f t="shared" si="3"/>
        <v>142419.14000000001</v>
      </c>
      <c r="AJ37" s="32">
        <f t="shared" si="4"/>
        <v>98994.15</v>
      </c>
    </row>
    <row r="38" spans="1:36" x14ac:dyDescent="0.2">
      <c r="A38" s="105" t="s">
        <v>182</v>
      </c>
      <c r="B38" s="105" t="s">
        <v>225</v>
      </c>
      <c r="C38" s="105">
        <v>5791</v>
      </c>
      <c r="D38" s="105" t="s">
        <v>229</v>
      </c>
      <c r="E38" s="62" t="s">
        <v>229</v>
      </c>
      <c r="F38" s="288">
        <v>227212.3</v>
      </c>
      <c r="G38" s="288">
        <v>11738</v>
      </c>
      <c r="H38" s="288">
        <v>10056.68</v>
      </c>
      <c r="I38" s="62">
        <v>287668.65999999997</v>
      </c>
      <c r="J38" s="62">
        <v>284725.87</v>
      </c>
      <c r="M38" s="289">
        <v>32336.05</v>
      </c>
      <c r="N38" s="289">
        <v>195120</v>
      </c>
      <c r="O38" s="289">
        <v>9069.35</v>
      </c>
      <c r="S38" s="62">
        <v>2854572.07</v>
      </c>
      <c r="T38" s="52">
        <v>230377.72</v>
      </c>
      <c r="W38" s="52">
        <v>27006</v>
      </c>
      <c r="Y38" s="290">
        <v>85608</v>
      </c>
      <c r="AA38" s="290">
        <v>0</v>
      </c>
      <c r="AB38" s="290">
        <v>75170.2</v>
      </c>
      <c r="AC38" s="290">
        <v>38323.050000000003</v>
      </c>
      <c r="AD38" s="290">
        <v>48000</v>
      </c>
      <c r="AE38" s="96">
        <f t="shared" si="0"/>
        <v>249006.97999999998</v>
      </c>
      <c r="AF38" s="44">
        <f t="shared" si="1"/>
        <v>236525.4</v>
      </c>
      <c r="AG38" s="32">
        <f t="shared" si="6"/>
        <v>12481.579999999987</v>
      </c>
      <c r="AH38" s="29">
        <f t="shared" si="2"/>
        <v>257383.72</v>
      </c>
      <c r="AI38" s="47">
        <f t="shared" si="3"/>
        <v>247101.25</v>
      </c>
      <c r="AJ38" s="32">
        <f t="shared" si="4"/>
        <v>10282.470000000001</v>
      </c>
    </row>
    <row r="39" spans="1:36" x14ac:dyDescent="0.2">
      <c r="A39" s="105" t="s">
        <v>182</v>
      </c>
      <c r="B39" s="105" t="s">
        <v>225</v>
      </c>
      <c r="C39" s="105">
        <v>2483</v>
      </c>
      <c r="D39" s="105" t="s">
        <v>230</v>
      </c>
      <c r="E39" s="62" t="s">
        <v>230</v>
      </c>
      <c r="F39" s="288">
        <v>571482.81000000006</v>
      </c>
      <c r="G39" s="288">
        <v>37272.949999999997</v>
      </c>
      <c r="H39" s="288">
        <v>32196.28</v>
      </c>
      <c r="I39" s="62">
        <v>577065.87</v>
      </c>
      <c r="J39" s="62">
        <v>99247.75</v>
      </c>
      <c r="M39" s="289">
        <v>10650.75</v>
      </c>
      <c r="P39" s="62">
        <v>0</v>
      </c>
      <c r="Q39" s="62">
        <v>-261641.49</v>
      </c>
      <c r="S39" s="62">
        <v>1440362.48</v>
      </c>
      <c r="T39" s="52">
        <v>190195.62</v>
      </c>
      <c r="V39" s="52">
        <v>0</v>
      </c>
      <c r="W39" s="52">
        <v>59300.5</v>
      </c>
      <c r="Y39" s="290">
        <v>77530.5</v>
      </c>
      <c r="AB39" s="290">
        <v>27260.79</v>
      </c>
      <c r="AC39" s="290">
        <v>9898.91</v>
      </c>
      <c r="AE39" s="96">
        <f t="shared" si="0"/>
        <v>640952.04</v>
      </c>
      <c r="AF39" s="44">
        <f t="shared" si="1"/>
        <v>10650.75</v>
      </c>
      <c r="AG39" s="32">
        <f t="shared" si="6"/>
        <v>630301.29</v>
      </c>
      <c r="AH39" s="29">
        <f t="shared" si="2"/>
        <v>249496.12</v>
      </c>
      <c r="AI39" s="47">
        <f t="shared" si="3"/>
        <v>114690.20000000001</v>
      </c>
      <c r="AJ39" s="32">
        <f t="shared" si="4"/>
        <v>134805.91999999998</v>
      </c>
    </row>
    <row r="40" spans="1:36" x14ac:dyDescent="0.2">
      <c r="A40" s="105" t="s">
        <v>182</v>
      </c>
      <c r="B40" s="105" t="s">
        <v>225</v>
      </c>
      <c r="C40" s="105">
        <v>2151</v>
      </c>
      <c r="D40" s="105" t="s">
        <v>231</v>
      </c>
      <c r="E40" s="62" t="s">
        <v>231</v>
      </c>
      <c r="F40" s="288">
        <v>504563.18</v>
      </c>
      <c r="G40" s="288">
        <v>12526.14</v>
      </c>
      <c r="H40" s="288">
        <v>19328.14</v>
      </c>
      <c r="I40" s="62">
        <v>102635.46</v>
      </c>
      <c r="J40" s="62">
        <v>260714.43</v>
      </c>
      <c r="M40" s="289">
        <v>9912.5</v>
      </c>
      <c r="N40" s="289">
        <v>97302.92</v>
      </c>
      <c r="R40" s="62">
        <v>-40</v>
      </c>
      <c r="S40" s="62">
        <v>455164.99</v>
      </c>
      <c r="T40" s="52">
        <v>195458.92</v>
      </c>
      <c r="W40" s="52">
        <v>80120.039999999994</v>
      </c>
      <c r="Y40" s="290">
        <v>144020.04</v>
      </c>
      <c r="AB40" s="290">
        <v>25501.93</v>
      </c>
      <c r="AC40" s="290">
        <v>4825.54</v>
      </c>
      <c r="AE40" s="96">
        <f t="shared" si="0"/>
        <v>536417.46</v>
      </c>
      <c r="AF40" s="44">
        <f t="shared" si="1"/>
        <v>107215.42</v>
      </c>
      <c r="AG40" s="32">
        <f t="shared" si="6"/>
        <v>429202.04</v>
      </c>
      <c r="AH40" s="29">
        <f t="shared" si="2"/>
        <v>275578.96000000002</v>
      </c>
      <c r="AI40" s="47">
        <f t="shared" si="3"/>
        <v>174347.51</v>
      </c>
      <c r="AJ40" s="32">
        <f t="shared" si="4"/>
        <v>101231.45000000001</v>
      </c>
    </row>
    <row r="41" spans="1:36" x14ac:dyDescent="0.2">
      <c r="A41" s="105" t="s">
        <v>182</v>
      </c>
      <c r="B41" s="105" t="s">
        <v>225</v>
      </c>
      <c r="C41" s="105">
        <v>2636</v>
      </c>
      <c r="D41" s="105" t="s">
        <v>232</v>
      </c>
      <c r="E41" s="62" t="s">
        <v>232</v>
      </c>
      <c r="F41" s="288">
        <v>464137.69</v>
      </c>
      <c r="G41" s="288">
        <v>2418</v>
      </c>
      <c r="H41" s="288">
        <v>45313.760000000002</v>
      </c>
      <c r="I41" s="62">
        <v>303438.81</v>
      </c>
      <c r="J41" s="62">
        <v>188084</v>
      </c>
      <c r="M41" s="289">
        <v>11681.45</v>
      </c>
      <c r="N41" s="289">
        <v>169473.94</v>
      </c>
      <c r="O41" s="289">
        <v>6210.05</v>
      </c>
      <c r="R41" s="62">
        <v>0</v>
      </c>
      <c r="S41" s="62">
        <v>1976836.89</v>
      </c>
      <c r="T41" s="52">
        <v>239449.7</v>
      </c>
      <c r="W41" s="52">
        <v>71851.5</v>
      </c>
      <c r="Y41" s="290">
        <v>95240.5</v>
      </c>
      <c r="AA41" s="290">
        <v>1600</v>
      </c>
      <c r="AB41" s="290">
        <v>43962.09</v>
      </c>
      <c r="AC41" s="290">
        <v>16992.21</v>
      </c>
      <c r="AE41" s="96">
        <f t="shared" si="0"/>
        <v>511869.45</v>
      </c>
      <c r="AF41" s="44">
        <f t="shared" si="1"/>
        <v>187365.44</v>
      </c>
      <c r="AG41" s="32">
        <f t="shared" si="6"/>
        <v>324504.01</v>
      </c>
      <c r="AH41" s="29">
        <f t="shared" si="2"/>
        <v>311301.2</v>
      </c>
      <c r="AI41" s="47">
        <f t="shared" si="3"/>
        <v>157794.79999999999</v>
      </c>
      <c r="AJ41" s="32">
        <f t="shared" si="4"/>
        <v>153506.40000000002</v>
      </c>
    </row>
    <row r="42" spans="1:36" x14ac:dyDescent="0.2">
      <c r="A42" s="105" t="s">
        <v>182</v>
      </c>
      <c r="B42" s="105" t="s">
        <v>225</v>
      </c>
      <c r="C42" s="105">
        <v>4545</v>
      </c>
      <c r="D42" s="105" t="s">
        <v>233</v>
      </c>
      <c r="E42" s="62" t="s">
        <v>233</v>
      </c>
      <c r="F42" s="288">
        <v>506208.74</v>
      </c>
      <c r="G42" s="288">
        <v>21647</v>
      </c>
      <c r="H42" s="288">
        <v>98663.89</v>
      </c>
      <c r="I42" s="62">
        <v>650165.28</v>
      </c>
      <c r="J42" s="62">
        <v>287615.77</v>
      </c>
      <c r="M42" s="289">
        <v>4400.71</v>
      </c>
      <c r="N42" s="289">
        <v>30325</v>
      </c>
      <c r="O42" s="289">
        <v>3297.06</v>
      </c>
      <c r="R42" s="62">
        <v>551</v>
      </c>
      <c r="S42" s="62">
        <v>1732965.71</v>
      </c>
      <c r="T42" s="52">
        <v>251515.85</v>
      </c>
      <c r="U42" s="52">
        <v>7200</v>
      </c>
      <c r="W42" s="52">
        <v>53581.5</v>
      </c>
      <c r="Y42" s="290">
        <v>113416.5</v>
      </c>
      <c r="AB42" s="290">
        <v>132324.4</v>
      </c>
      <c r="AC42" s="290">
        <v>17378.86</v>
      </c>
      <c r="AE42" s="96">
        <f t="shared" si="0"/>
        <v>626519.63</v>
      </c>
      <c r="AF42" s="44">
        <f t="shared" si="1"/>
        <v>38022.769999999997</v>
      </c>
      <c r="AG42" s="32">
        <f t="shared" si="6"/>
        <v>588496.86</v>
      </c>
      <c r="AH42" s="29">
        <f t="shared" si="2"/>
        <v>312297.34999999998</v>
      </c>
      <c r="AI42" s="47">
        <f t="shared" si="3"/>
        <v>263119.76</v>
      </c>
      <c r="AJ42" s="32">
        <f t="shared" si="4"/>
        <v>49177.589999999967</v>
      </c>
    </row>
    <row r="43" spans="1:36" x14ac:dyDescent="0.2">
      <c r="A43" s="105" t="s">
        <v>182</v>
      </c>
      <c r="B43" s="105" t="s">
        <v>225</v>
      </c>
      <c r="C43" s="105">
        <v>2870</v>
      </c>
      <c r="D43" s="105" t="s">
        <v>234</v>
      </c>
      <c r="E43" s="62" t="s">
        <v>234</v>
      </c>
      <c r="F43" s="288">
        <v>695579.15</v>
      </c>
      <c r="G43" s="288">
        <v>32923.93</v>
      </c>
      <c r="H43" s="288">
        <v>76039.63</v>
      </c>
      <c r="I43" s="62">
        <v>571887.89</v>
      </c>
      <c r="J43" s="62">
        <v>192795.92</v>
      </c>
      <c r="M43" s="289">
        <v>12063.85</v>
      </c>
      <c r="O43" s="289">
        <v>0</v>
      </c>
      <c r="S43" s="62">
        <v>2083523.09</v>
      </c>
      <c r="T43" s="52">
        <v>217756.64</v>
      </c>
      <c r="W43" s="52">
        <v>57792</v>
      </c>
      <c r="Y43" s="290">
        <v>99882</v>
      </c>
      <c r="AB43" s="290">
        <v>25673.84</v>
      </c>
      <c r="AC43" s="290">
        <v>42787.29</v>
      </c>
      <c r="AD43" s="290">
        <v>5200</v>
      </c>
      <c r="AE43" s="96">
        <f t="shared" si="0"/>
        <v>804542.71000000008</v>
      </c>
      <c r="AF43" s="44">
        <f t="shared" si="1"/>
        <v>12063.85</v>
      </c>
      <c r="AG43" s="32">
        <f t="shared" si="6"/>
        <v>792478.8600000001</v>
      </c>
      <c r="AH43" s="29">
        <f t="shared" si="2"/>
        <v>275548.64</v>
      </c>
      <c r="AI43" s="47">
        <f t="shared" si="3"/>
        <v>173543.13</v>
      </c>
      <c r="AJ43" s="32">
        <f t="shared" si="4"/>
        <v>102005.51000000001</v>
      </c>
    </row>
    <row r="44" spans="1:36" x14ac:dyDescent="0.2">
      <c r="A44" s="105" t="s">
        <v>182</v>
      </c>
      <c r="B44" s="105" t="s">
        <v>225</v>
      </c>
      <c r="C44" s="105">
        <v>3482</v>
      </c>
      <c r="D44" s="105" t="s">
        <v>235</v>
      </c>
      <c r="E44" s="62" t="s">
        <v>235</v>
      </c>
      <c r="F44" s="288">
        <v>336428.86</v>
      </c>
      <c r="G44" s="288">
        <v>0</v>
      </c>
      <c r="H44" s="288">
        <v>8771.4500000000007</v>
      </c>
      <c r="I44" s="62">
        <v>1146150.04</v>
      </c>
      <c r="J44" s="62">
        <v>309260.57</v>
      </c>
      <c r="L44" s="289">
        <v>0</v>
      </c>
      <c r="M44" s="289">
        <v>13796.66</v>
      </c>
      <c r="T44" s="52">
        <v>14413.46</v>
      </c>
      <c r="W44" s="52">
        <v>58390.5</v>
      </c>
      <c r="Y44" s="290">
        <v>104003.5</v>
      </c>
      <c r="AB44" s="290">
        <v>36241.660000000003</v>
      </c>
      <c r="AC44" s="290">
        <v>18168.64</v>
      </c>
      <c r="AE44" s="96">
        <f t="shared" si="0"/>
        <v>345200.31</v>
      </c>
      <c r="AF44" s="44">
        <f t="shared" si="1"/>
        <v>13796.66</v>
      </c>
      <c r="AG44" s="32">
        <f t="shared" si="6"/>
        <v>331403.65000000002</v>
      </c>
      <c r="AH44" s="29">
        <f t="shared" si="2"/>
        <v>72803.959999999992</v>
      </c>
      <c r="AI44" s="47">
        <f t="shared" si="3"/>
        <v>158413.79999999999</v>
      </c>
      <c r="AJ44" s="32">
        <f t="shared" si="4"/>
        <v>-85609.84</v>
      </c>
    </row>
    <row r="45" spans="1:36" x14ac:dyDescent="0.2">
      <c r="A45" s="105" t="s">
        <v>182</v>
      </c>
      <c r="B45" s="105" t="s">
        <v>225</v>
      </c>
      <c r="C45" s="105">
        <v>4225</v>
      </c>
      <c r="D45" s="105" t="s">
        <v>236</v>
      </c>
      <c r="E45" s="62" t="s">
        <v>236</v>
      </c>
      <c r="F45" s="288">
        <v>195721.9</v>
      </c>
      <c r="G45" s="288">
        <v>64216.98</v>
      </c>
      <c r="H45" s="288">
        <v>26850.76</v>
      </c>
      <c r="I45" s="62">
        <v>758162.25</v>
      </c>
      <c r="J45" s="62">
        <v>344745.54</v>
      </c>
      <c r="M45" s="289">
        <v>30519.13</v>
      </c>
      <c r="O45" s="289">
        <v>2770.73</v>
      </c>
      <c r="S45" s="62">
        <v>1500565.11</v>
      </c>
      <c r="T45" s="52">
        <v>264482.83</v>
      </c>
      <c r="W45" s="52">
        <v>69345.5</v>
      </c>
      <c r="X45" s="52">
        <v>0</v>
      </c>
      <c r="Y45" s="290">
        <v>146409.5</v>
      </c>
      <c r="AB45" s="290">
        <v>57609.51</v>
      </c>
      <c r="AC45" s="290">
        <v>20984.85</v>
      </c>
      <c r="AE45" s="96">
        <f t="shared" si="0"/>
        <v>286789.64</v>
      </c>
      <c r="AF45" s="44">
        <f t="shared" si="1"/>
        <v>33289.86</v>
      </c>
      <c r="AG45" s="32">
        <f t="shared" si="6"/>
        <v>253499.78000000003</v>
      </c>
      <c r="AH45" s="29">
        <f t="shared" si="2"/>
        <v>333828.33</v>
      </c>
      <c r="AI45" s="47">
        <f t="shared" si="3"/>
        <v>225003.86000000002</v>
      </c>
      <c r="AJ45" s="32">
        <f t="shared" si="4"/>
        <v>108824.47</v>
      </c>
    </row>
    <row r="46" spans="1:36" x14ac:dyDescent="0.2">
      <c r="A46" s="105" t="s">
        <v>182</v>
      </c>
      <c r="B46" s="105" t="s">
        <v>225</v>
      </c>
      <c r="C46" s="105">
        <v>3058</v>
      </c>
      <c r="D46" s="105" t="s">
        <v>238</v>
      </c>
      <c r="E46" s="62" t="s">
        <v>238</v>
      </c>
      <c r="F46" s="288">
        <v>224799.5</v>
      </c>
      <c r="G46" s="288">
        <v>2219</v>
      </c>
      <c r="H46" s="288">
        <v>6239.93</v>
      </c>
      <c r="I46" s="62">
        <v>40354.53</v>
      </c>
      <c r="J46" s="62">
        <v>280221.84000000003</v>
      </c>
      <c r="K46" s="62">
        <v>1</v>
      </c>
      <c r="M46" s="289">
        <v>13698</v>
      </c>
      <c r="N46" s="289">
        <v>40350</v>
      </c>
      <c r="S46" s="62">
        <v>2280594.58</v>
      </c>
      <c r="T46" s="52">
        <v>206309.72</v>
      </c>
      <c r="W46" s="52">
        <v>127589</v>
      </c>
      <c r="Y46" s="290">
        <v>152731</v>
      </c>
      <c r="AB46" s="290">
        <v>47739.7</v>
      </c>
      <c r="AC46" s="290">
        <v>14606</v>
      </c>
      <c r="AE46" s="96">
        <f t="shared" si="0"/>
        <v>233258.43</v>
      </c>
      <c r="AF46" s="44">
        <f t="shared" si="1"/>
        <v>54048</v>
      </c>
      <c r="AG46" s="32">
        <f t="shared" si="6"/>
        <v>179210.43</v>
      </c>
      <c r="AH46" s="29">
        <f t="shared" si="2"/>
        <v>333898.71999999997</v>
      </c>
      <c r="AI46" s="47">
        <f t="shared" si="3"/>
        <v>215076.7</v>
      </c>
      <c r="AJ46" s="32">
        <f t="shared" si="4"/>
        <v>118822.01999999996</v>
      </c>
    </row>
    <row r="47" spans="1:36" x14ac:dyDescent="0.2">
      <c r="A47" s="105" t="s">
        <v>184</v>
      </c>
      <c r="B47" s="105" t="s">
        <v>240</v>
      </c>
      <c r="C47" s="105">
        <v>2820</v>
      </c>
      <c r="D47" s="105" t="s">
        <v>242</v>
      </c>
      <c r="E47" s="62" t="s">
        <v>242</v>
      </c>
      <c r="F47" s="288">
        <v>443830.04</v>
      </c>
      <c r="G47" s="288">
        <v>0</v>
      </c>
      <c r="H47" s="288">
        <v>11174.05</v>
      </c>
      <c r="I47" s="62">
        <v>5670488</v>
      </c>
      <c r="J47" s="62">
        <v>1008161.11</v>
      </c>
      <c r="L47" s="289">
        <v>0</v>
      </c>
      <c r="M47" s="289">
        <v>27838</v>
      </c>
      <c r="Q47" s="62">
        <v>-1171647.55</v>
      </c>
      <c r="R47" s="62">
        <v>-747430.76</v>
      </c>
      <c r="S47" s="62">
        <v>2114009</v>
      </c>
      <c r="T47" s="52">
        <v>83060.740000000005</v>
      </c>
      <c r="V47" s="52">
        <v>98.67</v>
      </c>
      <c r="W47" s="52">
        <v>66118.5</v>
      </c>
      <c r="Y47" s="290">
        <v>84738.5</v>
      </c>
      <c r="AB47" s="290">
        <v>86994.69</v>
      </c>
      <c r="AC47" s="290">
        <v>61646.42</v>
      </c>
      <c r="AE47" s="96">
        <f t="shared" si="0"/>
        <v>455004.08999999997</v>
      </c>
      <c r="AF47" s="44">
        <f t="shared" si="1"/>
        <v>27838</v>
      </c>
      <c r="AG47" s="32">
        <f t="shared" si="6"/>
        <v>427166.08999999997</v>
      </c>
      <c r="AH47" s="29">
        <f t="shared" si="2"/>
        <v>149277.91</v>
      </c>
      <c r="AI47" s="47">
        <f t="shared" si="3"/>
        <v>233379.61</v>
      </c>
      <c r="AJ47" s="32">
        <f t="shared" si="4"/>
        <v>-84101.699999999983</v>
      </c>
    </row>
    <row r="48" spans="1:36" x14ac:dyDescent="0.2">
      <c r="A48" s="105" t="s">
        <v>184</v>
      </c>
      <c r="B48" s="105" t="s">
        <v>240</v>
      </c>
      <c r="C48" s="105">
        <v>3895</v>
      </c>
      <c r="D48" s="105" t="s">
        <v>243</v>
      </c>
      <c r="E48" s="62" t="s">
        <v>243</v>
      </c>
      <c r="F48" s="288">
        <v>285809.19</v>
      </c>
      <c r="G48" s="288">
        <v>0</v>
      </c>
      <c r="H48" s="288">
        <v>37643.629999999997</v>
      </c>
      <c r="I48" s="62">
        <v>3429571.8</v>
      </c>
      <c r="J48" s="62">
        <v>148101.99</v>
      </c>
      <c r="L48" s="289">
        <v>0</v>
      </c>
      <c r="M48" s="289">
        <v>31846.9</v>
      </c>
      <c r="N48" s="289">
        <v>55000</v>
      </c>
      <c r="O48" s="289">
        <v>0</v>
      </c>
      <c r="Q48" s="62">
        <v>488987.81</v>
      </c>
      <c r="R48" s="62">
        <v>26678.41</v>
      </c>
      <c r="S48" s="62">
        <v>1646714.98</v>
      </c>
      <c r="T48" s="52">
        <v>68368.429999999993</v>
      </c>
      <c r="W48" s="52">
        <v>32497.5</v>
      </c>
      <c r="Y48" s="290">
        <v>73837.5</v>
      </c>
      <c r="AB48" s="290">
        <v>93954.82</v>
      </c>
      <c r="AC48" s="290">
        <v>22060.7</v>
      </c>
      <c r="AE48" s="96">
        <f t="shared" si="0"/>
        <v>323452.82</v>
      </c>
      <c r="AF48" s="44">
        <f t="shared" si="1"/>
        <v>86846.9</v>
      </c>
      <c r="AG48" s="32">
        <f t="shared" si="6"/>
        <v>236605.92</v>
      </c>
      <c r="AH48" s="29">
        <f t="shared" si="2"/>
        <v>100865.93</v>
      </c>
      <c r="AI48" s="47">
        <f t="shared" si="3"/>
        <v>189853.02000000002</v>
      </c>
      <c r="AJ48" s="32">
        <f t="shared" si="4"/>
        <v>-88987.090000000026</v>
      </c>
    </row>
    <row r="49" spans="1:36" x14ac:dyDescent="0.2">
      <c r="A49" s="105" t="s">
        <v>184</v>
      </c>
      <c r="B49" s="105" t="s">
        <v>240</v>
      </c>
      <c r="C49" s="105">
        <v>2041</v>
      </c>
      <c r="D49" s="105" t="s">
        <v>244</v>
      </c>
      <c r="E49" s="287" t="s">
        <v>244</v>
      </c>
      <c r="F49" s="288">
        <v>863302.54</v>
      </c>
      <c r="G49" s="288">
        <v>0</v>
      </c>
      <c r="H49" s="288">
        <v>11071.2</v>
      </c>
      <c r="I49" s="62">
        <v>1733819.17</v>
      </c>
      <c r="J49" s="62">
        <v>2113928.77</v>
      </c>
      <c r="K49" s="62">
        <v>73999</v>
      </c>
      <c r="L49" s="289">
        <v>0</v>
      </c>
      <c r="M49" s="289">
        <v>23132</v>
      </c>
      <c r="O49" s="289">
        <v>0</v>
      </c>
      <c r="R49" s="62">
        <v>3471.52</v>
      </c>
      <c r="S49" s="62">
        <v>2273364.33</v>
      </c>
      <c r="T49" s="52">
        <v>45991.46</v>
      </c>
      <c r="V49" s="52">
        <v>1671.62</v>
      </c>
      <c r="W49" s="52">
        <v>52700</v>
      </c>
      <c r="Y49" s="290">
        <v>98770</v>
      </c>
      <c r="AB49" s="290">
        <v>104253.84</v>
      </c>
      <c r="AC49" s="290">
        <v>22826.639999999999</v>
      </c>
      <c r="AE49" s="96">
        <f t="shared" si="0"/>
        <v>874373.74</v>
      </c>
      <c r="AF49" s="44">
        <f t="shared" si="1"/>
        <v>23132</v>
      </c>
      <c r="AG49" s="32">
        <f t="shared" si="6"/>
        <v>851241.74</v>
      </c>
      <c r="AH49" s="29">
        <f t="shared" si="2"/>
        <v>100363.08</v>
      </c>
      <c r="AI49" s="47">
        <f t="shared" si="3"/>
        <v>225850.47999999998</v>
      </c>
      <c r="AJ49" s="32">
        <f t="shared" si="4"/>
        <v>-125487.39999999998</v>
      </c>
    </row>
    <row r="50" spans="1:36" x14ac:dyDescent="0.2">
      <c r="A50" s="105" t="s">
        <v>186</v>
      </c>
      <c r="B50" s="105" t="s">
        <v>246</v>
      </c>
      <c r="C50" s="105">
        <v>2880</v>
      </c>
      <c r="D50" s="105" t="s">
        <v>248</v>
      </c>
      <c r="E50" s="62" t="s">
        <v>248</v>
      </c>
      <c r="F50" s="288">
        <v>162939.6</v>
      </c>
      <c r="G50" s="288">
        <v>1064</v>
      </c>
      <c r="H50" s="288">
        <v>90.42</v>
      </c>
      <c r="I50" s="62">
        <v>234973.87</v>
      </c>
      <c r="J50" s="62">
        <v>679338.74</v>
      </c>
      <c r="L50" s="289">
        <v>0</v>
      </c>
      <c r="M50" s="289">
        <v>0</v>
      </c>
      <c r="N50" s="289">
        <v>0</v>
      </c>
      <c r="O50" s="289">
        <v>0</v>
      </c>
      <c r="R50" s="62">
        <v>181461.1</v>
      </c>
      <c r="S50" s="62">
        <v>2191305.25</v>
      </c>
      <c r="T50" s="52">
        <v>125150.92</v>
      </c>
      <c r="W50" s="52">
        <v>115193.5</v>
      </c>
      <c r="Y50" s="290">
        <v>150543.5</v>
      </c>
      <c r="AB50" s="290">
        <v>30533.21</v>
      </c>
      <c r="AC50" s="290">
        <v>20472.21</v>
      </c>
      <c r="AE50" s="96">
        <f t="shared" si="0"/>
        <v>164094.02000000002</v>
      </c>
      <c r="AF50" s="44">
        <f t="shared" si="1"/>
        <v>0</v>
      </c>
      <c r="AG50" s="32">
        <f t="shared" si="6"/>
        <v>164094.02000000002</v>
      </c>
      <c r="AH50" s="29">
        <f t="shared" si="2"/>
        <v>240344.41999999998</v>
      </c>
      <c r="AI50" s="47">
        <f t="shared" si="3"/>
        <v>201548.91999999998</v>
      </c>
      <c r="AJ50" s="32">
        <f t="shared" si="4"/>
        <v>38795.5</v>
      </c>
    </row>
    <row r="51" spans="1:36" x14ac:dyDescent="0.2">
      <c r="A51" s="105" t="s">
        <v>186</v>
      </c>
      <c r="B51" s="105" t="s">
        <v>246</v>
      </c>
      <c r="C51" s="105">
        <v>9821</v>
      </c>
      <c r="D51" s="105" t="s">
        <v>249</v>
      </c>
      <c r="E51" s="62" t="s">
        <v>249</v>
      </c>
      <c r="F51" s="288">
        <v>1446454.55</v>
      </c>
      <c r="G51" s="288">
        <v>0</v>
      </c>
      <c r="H51" s="288">
        <v>6057.86</v>
      </c>
      <c r="I51" s="62">
        <v>1014698.27</v>
      </c>
      <c r="J51" s="62">
        <v>445515.85</v>
      </c>
      <c r="L51" s="289">
        <v>0</v>
      </c>
      <c r="M51" s="289">
        <v>0</v>
      </c>
      <c r="N51" s="289">
        <v>168474.55</v>
      </c>
      <c r="O51" s="289">
        <v>2150.14</v>
      </c>
      <c r="R51" s="62">
        <v>-84.89</v>
      </c>
      <c r="S51" s="62">
        <v>2281491.52</v>
      </c>
      <c r="T51" s="52">
        <v>346399.15</v>
      </c>
      <c r="U51" s="52">
        <v>132251</v>
      </c>
      <c r="W51" s="52">
        <v>5491.5</v>
      </c>
      <c r="Y51" s="290">
        <v>87611.5</v>
      </c>
      <c r="Z51" s="290">
        <v>0</v>
      </c>
      <c r="AB51" s="290">
        <v>396515.88</v>
      </c>
      <c r="AC51" s="290">
        <v>20877.13</v>
      </c>
      <c r="AE51" s="96">
        <f t="shared" si="0"/>
        <v>1452512.4100000001</v>
      </c>
      <c r="AF51" s="44">
        <f t="shared" si="1"/>
        <v>170624.69</v>
      </c>
      <c r="AG51" s="32">
        <f t="shared" si="6"/>
        <v>1281887.7200000002</v>
      </c>
      <c r="AH51" s="29">
        <f t="shared" si="2"/>
        <v>484141.65</v>
      </c>
      <c r="AI51" s="47">
        <f t="shared" si="3"/>
        <v>505004.51</v>
      </c>
      <c r="AJ51" s="32">
        <f t="shared" si="4"/>
        <v>-20862.859999999986</v>
      </c>
    </row>
    <row r="52" spans="1:36" x14ac:dyDescent="0.2">
      <c r="A52" s="105" t="s">
        <v>186</v>
      </c>
      <c r="B52" s="105" t="s">
        <v>246</v>
      </c>
      <c r="C52" s="105">
        <v>4858</v>
      </c>
      <c r="D52" s="105" t="s">
        <v>250</v>
      </c>
      <c r="E52" s="62" t="s">
        <v>250</v>
      </c>
      <c r="F52" s="288">
        <v>13822.52</v>
      </c>
      <c r="G52" s="288">
        <v>0</v>
      </c>
      <c r="H52" s="288">
        <v>8308.2099999999991</v>
      </c>
      <c r="I52" s="62">
        <v>183830.17</v>
      </c>
      <c r="J52" s="62">
        <v>488757.92</v>
      </c>
      <c r="L52" s="289">
        <v>0</v>
      </c>
      <c r="M52" s="289">
        <v>0</v>
      </c>
      <c r="N52" s="289">
        <v>179100</v>
      </c>
      <c r="O52" s="289">
        <v>2000</v>
      </c>
      <c r="S52" s="62">
        <v>2647377.69</v>
      </c>
      <c r="T52" s="52">
        <v>157279.57</v>
      </c>
      <c r="W52" s="52">
        <v>111032</v>
      </c>
      <c r="Y52" s="290">
        <v>187462</v>
      </c>
      <c r="AB52" s="290">
        <v>117719.69</v>
      </c>
      <c r="AC52" s="290">
        <v>15070.31</v>
      </c>
      <c r="AE52" s="96">
        <f t="shared" si="0"/>
        <v>22130.73</v>
      </c>
      <c r="AF52" s="44">
        <f t="shared" si="1"/>
        <v>181100</v>
      </c>
      <c r="AG52" s="32">
        <f t="shared" si="6"/>
        <v>-158969.26999999999</v>
      </c>
      <c r="AH52" s="29">
        <f t="shared" si="2"/>
        <v>268311.57</v>
      </c>
      <c r="AI52" s="47">
        <f t="shared" si="3"/>
        <v>320252</v>
      </c>
      <c r="AJ52" s="32">
        <f t="shared" si="4"/>
        <v>-51940.429999999993</v>
      </c>
    </row>
    <row r="53" spans="1:36" x14ac:dyDescent="0.2">
      <c r="A53" s="105" t="s">
        <v>186</v>
      </c>
      <c r="B53" s="105" t="s">
        <v>246</v>
      </c>
      <c r="C53" s="105">
        <v>5652</v>
      </c>
      <c r="D53" s="105" t="s">
        <v>251</v>
      </c>
      <c r="E53" s="62" t="s">
        <v>251</v>
      </c>
      <c r="F53" s="288">
        <v>418218.35</v>
      </c>
      <c r="G53" s="288">
        <v>0</v>
      </c>
      <c r="H53" s="288">
        <v>5364.2</v>
      </c>
      <c r="I53" s="62">
        <v>371774.66</v>
      </c>
      <c r="J53" s="62">
        <v>420950.22</v>
      </c>
      <c r="L53" s="289">
        <v>0</v>
      </c>
      <c r="M53" s="289">
        <v>0</v>
      </c>
      <c r="N53" s="289">
        <v>516732.64</v>
      </c>
      <c r="O53" s="289">
        <v>2809</v>
      </c>
      <c r="S53" s="62">
        <v>4706462.17</v>
      </c>
      <c r="T53" s="52">
        <v>20700</v>
      </c>
      <c r="V53" s="52">
        <v>1550.15</v>
      </c>
      <c r="W53" s="52">
        <v>172594.24</v>
      </c>
      <c r="Y53" s="290">
        <v>191769.24</v>
      </c>
      <c r="AA53" s="290">
        <v>1000</v>
      </c>
      <c r="AB53" s="290">
        <v>134914.09</v>
      </c>
      <c r="AC53" s="290">
        <v>18163.09</v>
      </c>
      <c r="AE53" s="96">
        <f t="shared" si="0"/>
        <v>423582.55</v>
      </c>
      <c r="AF53" s="44">
        <f t="shared" si="1"/>
        <v>519541.64</v>
      </c>
      <c r="AG53" s="32">
        <f t="shared" si="6"/>
        <v>-95959.090000000026</v>
      </c>
      <c r="AH53" s="29">
        <f t="shared" si="2"/>
        <v>194844.38999999998</v>
      </c>
      <c r="AI53" s="47">
        <f t="shared" si="3"/>
        <v>345846.42</v>
      </c>
      <c r="AJ53" s="32">
        <f t="shared" si="4"/>
        <v>-151002.03</v>
      </c>
    </row>
    <row r="54" spans="1:36" x14ac:dyDescent="0.2">
      <c r="A54" s="105" t="s">
        <v>188</v>
      </c>
      <c r="B54" s="105" t="s">
        <v>253</v>
      </c>
      <c r="C54" s="105">
        <v>2823</v>
      </c>
      <c r="D54" s="105" t="s">
        <v>255</v>
      </c>
      <c r="E54" s="62" t="s">
        <v>255</v>
      </c>
      <c r="F54" s="288">
        <v>548605.99</v>
      </c>
      <c r="G54" s="288">
        <v>3448</v>
      </c>
      <c r="H54" s="288">
        <v>148263.29</v>
      </c>
      <c r="I54" s="62">
        <v>1613539.61</v>
      </c>
      <c r="J54" s="62">
        <v>436516.04</v>
      </c>
      <c r="K54" s="62">
        <v>0</v>
      </c>
      <c r="N54" s="289">
        <v>746755</v>
      </c>
      <c r="O54" s="289">
        <v>2545</v>
      </c>
      <c r="R54" s="62">
        <v>1144643.6399999999</v>
      </c>
      <c r="S54" s="62">
        <v>954921</v>
      </c>
      <c r="T54" s="52">
        <v>258939.57</v>
      </c>
      <c r="W54" s="52">
        <v>78390</v>
      </c>
      <c r="X54" s="52">
        <v>7700</v>
      </c>
      <c r="Y54" s="290">
        <v>128630</v>
      </c>
      <c r="AB54" s="290">
        <v>95711</v>
      </c>
      <c r="AC54" s="290">
        <v>19180.28</v>
      </c>
      <c r="AD54" s="290">
        <v>200000</v>
      </c>
      <c r="AE54" s="96">
        <f t="shared" si="0"/>
        <v>700317.28</v>
      </c>
      <c r="AF54" s="44">
        <f t="shared" si="1"/>
        <v>749300</v>
      </c>
      <c r="AG54" s="32">
        <f t="shared" si="6"/>
        <v>-48982.719999999972</v>
      </c>
      <c r="AH54" s="29">
        <f t="shared" si="2"/>
        <v>345029.57</v>
      </c>
      <c r="AI54" s="47">
        <f t="shared" si="3"/>
        <v>443521.28000000003</v>
      </c>
      <c r="AJ54" s="32">
        <f t="shared" si="4"/>
        <v>-98491.710000000021</v>
      </c>
    </row>
    <row r="55" spans="1:36" x14ac:dyDescent="0.2">
      <c r="A55" s="105" t="s">
        <v>188</v>
      </c>
      <c r="B55" s="105" t="s">
        <v>253</v>
      </c>
      <c r="C55" s="105">
        <v>4818</v>
      </c>
      <c r="D55" s="105" t="s">
        <v>256</v>
      </c>
      <c r="E55" s="62" t="s">
        <v>256</v>
      </c>
      <c r="F55" s="288">
        <v>1510233.6</v>
      </c>
      <c r="G55" s="288">
        <v>0</v>
      </c>
      <c r="H55" s="288">
        <v>24606.38</v>
      </c>
      <c r="I55" s="62">
        <v>752559.67</v>
      </c>
      <c r="J55" s="62">
        <v>447238.38</v>
      </c>
      <c r="N55" s="289">
        <v>147408.63</v>
      </c>
      <c r="O55" s="289">
        <v>2242081.5</v>
      </c>
      <c r="R55" s="62">
        <v>-1727657.13</v>
      </c>
      <c r="S55" s="62">
        <v>2528782.23</v>
      </c>
      <c r="T55" s="52">
        <v>178036.89</v>
      </c>
      <c r="W55" s="52">
        <v>115510</v>
      </c>
      <c r="X55" s="52">
        <v>9200</v>
      </c>
      <c r="Y55" s="290">
        <v>180609</v>
      </c>
      <c r="Z55" s="290">
        <v>4882</v>
      </c>
      <c r="AB55" s="290">
        <v>535942.71</v>
      </c>
      <c r="AC55" s="290">
        <v>37290.379999999997</v>
      </c>
      <c r="AE55" s="96">
        <f t="shared" si="0"/>
        <v>1534839.98</v>
      </c>
      <c r="AF55" s="44">
        <f t="shared" si="1"/>
        <v>2389490.13</v>
      </c>
      <c r="AG55" s="32">
        <f t="shared" si="6"/>
        <v>-854650.14999999991</v>
      </c>
      <c r="AH55" s="29">
        <f t="shared" si="2"/>
        <v>302746.89</v>
      </c>
      <c r="AI55" s="47">
        <f t="shared" si="3"/>
        <v>758724.09</v>
      </c>
      <c r="AJ55" s="32">
        <f t="shared" si="4"/>
        <v>-455977.19999999995</v>
      </c>
    </row>
    <row r="56" spans="1:36" x14ac:dyDescent="0.2">
      <c r="A56" s="105" t="s">
        <v>188</v>
      </c>
      <c r="B56" s="105" t="s">
        <v>253</v>
      </c>
      <c r="C56" s="105">
        <v>2500</v>
      </c>
      <c r="D56" s="105" t="s">
        <v>257</v>
      </c>
      <c r="E56" s="62" t="s">
        <v>257</v>
      </c>
      <c r="F56" s="288">
        <v>266501.25</v>
      </c>
      <c r="G56" s="288">
        <v>3064</v>
      </c>
      <c r="H56" s="288">
        <v>69732.87</v>
      </c>
      <c r="I56" s="62">
        <v>1030238.52</v>
      </c>
      <c r="J56" s="62">
        <v>137901.43</v>
      </c>
      <c r="N56" s="289">
        <v>147273</v>
      </c>
      <c r="O56" s="289">
        <v>1105</v>
      </c>
      <c r="R56" s="62">
        <v>-1260569.22</v>
      </c>
      <c r="S56" s="62">
        <v>2500517.0699999998</v>
      </c>
      <c r="T56" s="52">
        <v>213785.2</v>
      </c>
      <c r="W56" s="52">
        <v>115770</v>
      </c>
      <c r="X56" s="52">
        <v>1500</v>
      </c>
      <c r="Y56" s="290">
        <v>159955</v>
      </c>
      <c r="Z56" s="290">
        <v>0</v>
      </c>
      <c r="AB56" s="290">
        <v>32890.379999999997</v>
      </c>
      <c r="AC56" s="290">
        <v>15097.6</v>
      </c>
      <c r="AD56" s="290">
        <v>4000</v>
      </c>
      <c r="AE56" s="96">
        <f t="shared" si="0"/>
        <v>339298.12</v>
      </c>
      <c r="AF56" s="44">
        <f t="shared" si="1"/>
        <v>148378</v>
      </c>
      <c r="AG56" s="32">
        <f t="shared" si="6"/>
        <v>190920.12</v>
      </c>
      <c r="AH56" s="29">
        <f t="shared" si="2"/>
        <v>331055.2</v>
      </c>
      <c r="AI56" s="47">
        <f t="shared" si="3"/>
        <v>211942.98</v>
      </c>
      <c r="AJ56" s="32">
        <f t="shared" si="4"/>
        <v>119112.22</v>
      </c>
    </row>
    <row r="57" spans="1:36" x14ac:dyDescent="0.2">
      <c r="A57" s="105" t="s">
        <v>188</v>
      </c>
      <c r="B57" s="105" t="s">
        <v>253</v>
      </c>
      <c r="C57" s="105">
        <v>4429</v>
      </c>
      <c r="D57" s="105" t="s">
        <v>258</v>
      </c>
      <c r="E57" s="62" t="s">
        <v>258</v>
      </c>
      <c r="F57" s="288">
        <v>619378.61</v>
      </c>
      <c r="G57" s="288">
        <v>0</v>
      </c>
      <c r="H57" s="288">
        <v>60209.72</v>
      </c>
      <c r="I57" s="62">
        <v>603705.85</v>
      </c>
      <c r="J57" s="62">
        <v>467444.74</v>
      </c>
      <c r="N57" s="289">
        <v>625360</v>
      </c>
      <c r="O57" s="289">
        <v>3812.52</v>
      </c>
      <c r="R57" s="62">
        <v>-737834.25</v>
      </c>
      <c r="S57" s="62">
        <v>1946573.94</v>
      </c>
      <c r="T57" s="52">
        <v>211080.43</v>
      </c>
      <c r="W57" s="52">
        <v>105900</v>
      </c>
      <c r="X57" s="52">
        <v>11900</v>
      </c>
      <c r="Y57" s="290">
        <v>188767</v>
      </c>
      <c r="Z57" s="290">
        <v>5648</v>
      </c>
      <c r="AB57" s="290">
        <v>194309.97</v>
      </c>
      <c r="AC57" s="290">
        <v>27328.75</v>
      </c>
      <c r="AE57" s="96">
        <f t="shared" si="0"/>
        <v>679588.33</v>
      </c>
      <c r="AF57" s="44">
        <f t="shared" si="1"/>
        <v>629172.52</v>
      </c>
      <c r="AG57" s="32">
        <f t="shared" si="6"/>
        <v>50415.809999999939</v>
      </c>
      <c r="AH57" s="29">
        <f t="shared" si="2"/>
        <v>328880.43</v>
      </c>
      <c r="AI57" s="47">
        <f t="shared" si="3"/>
        <v>416053.72</v>
      </c>
      <c r="AJ57" s="32">
        <f t="shared" si="4"/>
        <v>-87173.289999999979</v>
      </c>
    </row>
    <row r="58" spans="1:36" x14ac:dyDescent="0.2">
      <c r="A58" s="105" t="s">
        <v>188</v>
      </c>
      <c r="B58" s="105" t="s">
        <v>253</v>
      </c>
      <c r="C58" s="105">
        <v>3247</v>
      </c>
      <c r="D58" s="105" t="s">
        <v>259</v>
      </c>
      <c r="E58" s="62" t="s">
        <v>259</v>
      </c>
      <c r="F58" s="288">
        <v>543103.17000000004</v>
      </c>
      <c r="G58" s="288">
        <v>0</v>
      </c>
      <c r="H58" s="288">
        <v>52270.94</v>
      </c>
      <c r="I58" s="62">
        <v>237230.79</v>
      </c>
      <c r="J58" s="62">
        <v>110075.89</v>
      </c>
      <c r="M58" s="289">
        <v>0</v>
      </c>
      <c r="N58" s="289">
        <v>96300</v>
      </c>
      <c r="O58" s="289">
        <v>434</v>
      </c>
      <c r="R58" s="62">
        <v>-375244.52</v>
      </c>
      <c r="S58" s="62">
        <v>980950.37</v>
      </c>
      <c r="T58" s="52">
        <v>582316.86</v>
      </c>
      <c r="W58" s="52">
        <v>102410</v>
      </c>
      <c r="X58" s="52">
        <v>1500</v>
      </c>
      <c r="Y58" s="290">
        <v>118332</v>
      </c>
      <c r="Z58" s="290">
        <v>2824</v>
      </c>
      <c r="AB58" s="290">
        <v>319466.05</v>
      </c>
      <c r="AC58" s="290">
        <v>5363.87</v>
      </c>
      <c r="AE58" s="96">
        <f t="shared" si="0"/>
        <v>595374.1100000001</v>
      </c>
      <c r="AF58" s="44">
        <f t="shared" si="1"/>
        <v>96734</v>
      </c>
      <c r="AG58" s="32">
        <f t="shared" si="6"/>
        <v>498640.1100000001</v>
      </c>
      <c r="AH58" s="29">
        <f t="shared" si="2"/>
        <v>686226.86</v>
      </c>
      <c r="AI58" s="47">
        <f t="shared" si="3"/>
        <v>445985.92</v>
      </c>
      <c r="AJ58" s="32">
        <f t="shared" si="4"/>
        <v>240240.94</v>
      </c>
    </row>
    <row r="59" spans="1:36" x14ac:dyDescent="0.2">
      <c r="A59" s="119" t="s">
        <v>188</v>
      </c>
      <c r="B59" s="119" t="s">
        <v>253</v>
      </c>
      <c r="C59" s="119">
        <v>1126</v>
      </c>
      <c r="D59" s="119" t="s">
        <v>260</v>
      </c>
      <c r="E59" s="62" t="s">
        <v>260</v>
      </c>
      <c r="F59" s="288">
        <v>290436.64</v>
      </c>
      <c r="G59" s="288">
        <v>0</v>
      </c>
      <c r="H59" s="288">
        <v>18408.939999999999</v>
      </c>
      <c r="I59" s="62">
        <v>1095164.3999999999</v>
      </c>
      <c r="J59" s="62">
        <v>51143.98</v>
      </c>
      <c r="N59" s="289">
        <v>221900</v>
      </c>
      <c r="O59" s="289">
        <v>0</v>
      </c>
      <c r="R59" s="62">
        <v>-461117.96</v>
      </c>
      <c r="S59" s="62">
        <v>1692734.22</v>
      </c>
      <c r="T59" s="52">
        <v>49916.93</v>
      </c>
      <c r="W59" s="52">
        <v>72240</v>
      </c>
      <c r="X59" s="52">
        <v>10700</v>
      </c>
      <c r="Y59" s="290">
        <v>96535</v>
      </c>
      <c r="Z59" s="290">
        <v>0</v>
      </c>
      <c r="AB59" s="290">
        <v>22242.75</v>
      </c>
      <c r="AC59" s="290">
        <v>12441.48</v>
      </c>
      <c r="AE59" s="96">
        <f t="shared" si="0"/>
        <v>308845.58</v>
      </c>
      <c r="AF59" s="44">
        <f t="shared" si="1"/>
        <v>221900</v>
      </c>
      <c r="AG59" s="32">
        <f t="shared" si="6"/>
        <v>86945.580000000016</v>
      </c>
      <c r="AH59" s="29">
        <f t="shared" si="2"/>
        <v>132856.93</v>
      </c>
      <c r="AI59" s="47">
        <f t="shared" si="3"/>
        <v>131219.23000000001</v>
      </c>
      <c r="AJ59" s="32">
        <f t="shared" si="4"/>
        <v>1637.6999999999825</v>
      </c>
    </row>
    <row r="60" spans="1:36" s="75" customFormat="1" x14ac:dyDescent="0.2">
      <c r="A60" s="105" t="s">
        <v>190</v>
      </c>
      <c r="B60" s="105" t="s">
        <v>262</v>
      </c>
      <c r="C60" s="105">
        <v>3728</v>
      </c>
      <c r="D60" s="105" t="s">
        <v>264</v>
      </c>
      <c r="E60" s="62" t="s">
        <v>264</v>
      </c>
      <c r="F60" s="288">
        <v>428638.26</v>
      </c>
      <c r="G60" s="288">
        <v>0</v>
      </c>
      <c r="H60" s="288">
        <v>26673.82</v>
      </c>
      <c r="I60" s="62">
        <v>833603.22</v>
      </c>
      <c r="J60" s="62">
        <v>-474733.42</v>
      </c>
      <c r="K60" s="62"/>
      <c r="L60" s="289">
        <v>49591</v>
      </c>
      <c r="M60" s="289">
        <v>7923.37</v>
      </c>
      <c r="N60" s="289">
        <v>622319</v>
      </c>
      <c r="O60" s="289"/>
      <c r="P60" s="62"/>
      <c r="Q60" s="62"/>
      <c r="R60" s="62">
        <v>-2127372.7599999998</v>
      </c>
      <c r="S60" s="62">
        <v>2210713.7999999998</v>
      </c>
      <c r="T60" s="52">
        <v>204608.45</v>
      </c>
      <c r="U60" s="52"/>
      <c r="V60" s="52"/>
      <c r="W60" s="52">
        <v>76204.2</v>
      </c>
      <c r="X60" s="52"/>
      <c r="Y60" s="290">
        <v>102624.2</v>
      </c>
      <c r="Z60" s="290"/>
      <c r="AA60" s="290">
        <v>0</v>
      </c>
      <c r="AB60" s="290">
        <v>92730</v>
      </c>
      <c r="AC60" s="290">
        <v>13242.55</v>
      </c>
      <c r="AD60" s="290"/>
      <c r="AE60" s="96">
        <f t="shared" si="0"/>
        <v>455312.08</v>
      </c>
      <c r="AF60" s="44">
        <f t="shared" si="1"/>
        <v>679833.37</v>
      </c>
      <c r="AG60" s="32">
        <f t="shared" si="6"/>
        <v>-224521.28999999998</v>
      </c>
      <c r="AH60" s="29">
        <f t="shared" si="2"/>
        <v>280812.65000000002</v>
      </c>
      <c r="AI60" s="47">
        <f t="shared" si="3"/>
        <v>208596.75</v>
      </c>
      <c r="AJ60" s="32">
        <f t="shared" si="4"/>
        <v>72215.900000000023</v>
      </c>
    </row>
    <row r="61" spans="1:36" x14ac:dyDescent="0.2">
      <c r="A61" s="105" t="s">
        <v>190</v>
      </c>
      <c r="B61" s="105" t="s">
        <v>262</v>
      </c>
      <c r="C61" s="105">
        <v>3543</v>
      </c>
      <c r="D61" s="105" t="s">
        <v>265</v>
      </c>
      <c r="E61" s="62" t="s">
        <v>265</v>
      </c>
      <c r="F61" s="288">
        <v>461774.98</v>
      </c>
      <c r="G61" s="288">
        <v>140079</v>
      </c>
      <c r="H61" s="288">
        <v>247908.99</v>
      </c>
      <c r="I61" s="62">
        <v>851701.57</v>
      </c>
      <c r="J61" s="62">
        <v>-64193.37</v>
      </c>
      <c r="L61" s="289">
        <v>22490</v>
      </c>
      <c r="M61" s="289">
        <v>13325</v>
      </c>
      <c r="N61" s="289">
        <v>79063</v>
      </c>
      <c r="O61" s="289">
        <v>0</v>
      </c>
      <c r="R61" s="62">
        <v>341043.62</v>
      </c>
      <c r="S61" s="62">
        <v>1549075.07</v>
      </c>
      <c r="T61" s="52">
        <v>174366.23</v>
      </c>
      <c r="W61" s="52">
        <v>111211.5</v>
      </c>
      <c r="Y61" s="290">
        <v>138181.5</v>
      </c>
      <c r="AB61" s="290">
        <v>66432.78</v>
      </c>
      <c r="AC61" s="290">
        <v>27508.2</v>
      </c>
      <c r="AE61" s="96">
        <f t="shared" si="0"/>
        <v>849762.97</v>
      </c>
      <c r="AF61" s="44">
        <f t="shared" si="1"/>
        <v>114878</v>
      </c>
      <c r="AG61" s="32">
        <f t="shared" si="6"/>
        <v>734884.97</v>
      </c>
      <c r="AH61" s="29">
        <f t="shared" si="2"/>
        <v>285577.73</v>
      </c>
      <c r="AI61" s="47">
        <f t="shared" si="3"/>
        <v>232122.48</v>
      </c>
      <c r="AJ61" s="32">
        <f t="shared" si="4"/>
        <v>53455.249999999971</v>
      </c>
    </row>
    <row r="62" spans="1:36" x14ac:dyDescent="0.2">
      <c r="A62" s="105" t="s">
        <v>190</v>
      </c>
      <c r="B62" s="105" t="s">
        <v>262</v>
      </c>
      <c r="C62" s="105">
        <v>6330</v>
      </c>
      <c r="D62" s="105" t="s">
        <v>266</v>
      </c>
      <c r="E62" s="62" t="s">
        <v>266</v>
      </c>
      <c r="F62" s="288">
        <v>334052.12</v>
      </c>
      <c r="G62" s="288">
        <v>881031</v>
      </c>
      <c r="H62" s="288">
        <v>63403.51</v>
      </c>
      <c r="I62" s="62">
        <v>51476.480000000003</v>
      </c>
      <c r="J62" s="62">
        <v>175375.49</v>
      </c>
      <c r="M62" s="289">
        <v>85600</v>
      </c>
      <c r="N62" s="289">
        <v>402664</v>
      </c>
      <c r="O62" s="289">
        <v>895001.68</v>
      </c>
      <c r="R62" s="62">
        <v>21001.64</v>
      </c>
      <c r="S62" s="62">
        <v>3406179.86</v>
      </c>
      <c r="T62" s="52">
        <v>265648.99</v>
      </c>
      <c r="W62" s="52">
        <v>112428.8</v>
      </c>
      <c r="Y62" s="290">
        <v>176608.8</v>
      </c>
      <c r="AB62" s="290">
        <v>87824.54</v>
      </c>
      <c r="AC62" s="290">
        <v>6135.21</v>
      </c>
      <c r="AE62" s="96">
        <f t="shared" si="0"/>
        <v>1278486.6300000001</v>
      </c>
      <c r="AF62" s="44">
        <f t="shared" si="1"/>
        <v>1383265.6800000002</v>
      </c>
      <c r="AG62" s="32">
        <f t="shared" si="6"/>
        <v>-104779.05000000005</v>
      </c>
      <c r="AH62" s="29">
        <f t="shared" si="2"/>
        <v>378077.79</v>
      </c>
      <c r="AI62" s="47">
        <f t="shared" si="3"/>
        <v>270568.55</v>
      </c>
      <c r="AJ62" s="32">
        <f t="shared" si="4"/>
        <v>107509.23999999999</v>
      </c>
    </row>
    <row r="63" spans="1:36" x14ac:dyDescent="0.2">
      <c r="A63" s="105" t="s">
        <v>190</v>
      </c>
      <c r="B63" s="105" t="s">
        <v>262</v>
      </c>
      <c r="C63" s="105">
        <v>3421</v>
      </c>
      <c r="D63" s="105" t="s">
        <v>267</v>
      </c>
      <c r="E63" s="62" t="s">
        <v>267</v>
      </c>
      <c r="F63" s="288">
        <v>333354.8</v>
      </c>
      <c r="G63" s="288">
        <v>181346</v>
      </c>
      <c r="H63" s="288">
        <v>19229.63</v>
      </c>
      <c r="I63" s="62">
        <v>195034.16</v>
      </c>
      <c r="J63" s="62">
        <v>138524.14000000001</v>
      </c>
      <c r="L63" s="289">
        <v>11010</v>
      </c>
      <c r="M63" s="289">
        <v>12675</v>
      </c>
      <c r="N63" s="289">
        <v>461738</v>
      </c>
      <c r="R63" s="62">
        <v>3723.29</v>
      </c>
      <c r="S63" s="62">
        <v>1679166.57</v>
      </c>
      <c r="T63" s="52">
        <v>282471.58</v>
      </c>
      <c r="U63" s="52">
        <v>15000</v>
      </c>
      <c r="Y63" s="290">
        <v>0</v>
      </c>
      <c r="AB63" s="290">
        <v>152187.49</v>
      </c>
      <c r="AC63" s="290">
        <v>8066.54</v>
      </c>
      <c r="AE63" s="96">
        <f t="shared" si="0"/>
        <v>533930.42999999993</v>
      </c>
      <c r="AF63" s="44">
        <f t="shared" si="1"/>
        <v>485423</v>
      </c>
      <c r="AG63" s="32">
        <f t="shared" si="6"/>
        <v>48507.429999999935</v>
      </c>
      <c r="AH63" s="29">
        <f t="shared" si="2"/>
        <v>297471.58</v>
      </c>
      <c r="AI63" s="47">
        <f t="shared" si="3"/>
        <v>160254.03</v>
      </c>
      <c r="AJ63" s="32">
        <f t="shared" si="4"/>
        <v>137217.55000000002</v>
      </c>
    </row>
    <row r="64" spans="1:36" x14ac:dyDescent="0.2">
      <c r="A64" s="105" t="s">
        <v>190</v>
      </c>
      <c r="B64" s="105" t="s">
        <v>262</v>
      </c>
      <c r="C64" s="105">
        <v>3591</v>
      </c>
      <c r="D64" s="105" t="s">
        <v>268</v>
      </c>
      <c r="E64" s="62" t="s">
        <v>268</v>
      </c>
      <c r="F64" s="288">
        <v>195750.08</v>
      </c>
      <c r="G64" s="288">
        <v>2613</v>
      </c>
      <c r="H64" s="288">
        <v>38763.230000000003</v>
      </c>
      <c r="I64" s="62">
        <v>549002.82999999996</v>
      </c>
      <c r="J64" s="62">
        <v>244453.15</v>
      </c>
      <c r="L64" s="289">
        <v>0</v>
      </c>
      <c r="M64" s="289">
        <v>25725</v>
      </c>
      <c r="N64" s="289">
        <v>17700</v>
      </c>
      <c r="O64" s="289">
        <v>43400</v>
      </c>
      <c r="S64" s="62">
        <v>1290095.46</v>
      </c>
      <c r="T64" s="52">
        <v>175680.2</v>
      </c>
      <c r="W64" s="52">
        <v>69533.149999999994</v>
      </c>
      <c r="Y64" s="290">
        <v>119033.15</v>
      </c>
      <c r="AB64" s="290">
        <v>71265.17</v>
      </c>
      <c r="AC64" s="290">
        <v>12963.83</v>
      </c>
      <c r="AE64" s="96">
        <f t="shared" si="0"/>
        <v>237126.31</v>
      </c>
      <c r="AF64" s="44">
        <f t="shared" si="1"/>
        <v>86825</v>
      </c>
      <c r="AG64" s="32">
        <f t="shared" si="6"/>
        <v>150301.31</v>
      </c>
      <c r="AH64" s="29">
        <f t="shared" si="2"/>
        <v>245213.35</v>
      </c>
      <c r="AI64" s="47">
        <f t="shared" si="3"/>
        <v>203262.15</v>
      </c>
      <c r="AJ64" s="32">
        <f t="shared" si="4"/>
        <v>41951.200000000012</v>
      </c>
    </row>
    <row r="65" spans="1:36" x14ac:dyDescent="0.2">
      <c r="A65" s="105" t="s">
        <v>190</v>
      </c>
      <c r="B65" s="105" t="s">
        <v>262</v>
      </c>
      <c r="C65" s="105">
        <v>4772</v>
      </c>
      <c r="D65" s="105" t="s">
        <v>269</v>
      </c>
      <c r="E65" s="287" t="s">
        <v>269</v>
      </c>
      <c r="F65" s="288">
        <v>510848.29</v>
      </c>
      <c r="G65" s="288">
        <v>0</v>
      </c>
      <c r="H65" s="288">
        <v>39000.94</v>
      </c>
      <c r="I65" s="62">
        <v>84006.41</v>
      </c>
      <c r="J65" s="62">
        <v>94626.15</v>
      </c>
      <c r="L65" s="289">
        <v>7473</v>
      </c>
      <c r="M65" s="289">
        <v>80170</v>
      </c>
      <c r="N65" s="289">
        <v>132424</v>
      </c>
      <c r="O65" s="289">
        <v>4975</v>
      </c>
      <c r="R65" s="62">
        <v>70823.600000000006</v>
      </c>
      <c r="S65" s="62">
        <v>2056145.55</v>
      </c>
      <c r="T65" s="52">
        <v>229518.55</v>
      </c>
      <c r="W65" s="52">
        <v>84478.6</v>
      </c>
      <c r="Y65" s="290">
        <v>149088.6</v>
      </c>
      <c r="AA65" s="290">
        <v>8212</v>
      </c>
      <c r="AB65" s="290">
        <v>53087.66</v>
      </c>
      <c r="AC65" s="290">
        <v>21616.799999999999</v>
      </c>
      <c r="AE65" s="96">
        <f t="shared" si="0"/>
        <v>549849.23</v>
      </c>
      <c r="AF65" s="44">
        <f t="shared" si="1"/>
        <v>225042</v>
      </c>
      <c r="AG65" s="32">
        <f t="shared" si="6"/>
        <v>324807.23</v>
      </c>
      <c r="AH65" s="29">
        <f t="shared" si="2"/>
        <v>313997.15000000002</v>
      </c>
      <c r="AI65" s="47">
        <f t="shared" si="3"/>
        <v>232005.06</v>
      </c>
      <c r="AJ65" s="32">
        <f t="shared" si="4"/>
        <v>81992.090000000026</v>
      </c>
    </row>
    <row r="66" spans="1:36" x14ac:dyDescent="0.2">
      <c r="A66" s="105" t="s">
        <v>192</v>
      </c>
      <c r="B66" s="105" t="s">
        <v>271</v>
      </c>
      <c r="C66" s="105">
        <v>5834</v>
      </c>
      <c r="D66" s="105" t="s">
        <v>273</v>
      </c>
      <c r="E66" s="62" t="s">
        <v>273</v>
      </c>
      <c r="F66" s="288">
        <v>218514.97</v>
      </c>
      <c r="G66" s="288">
        <v>0</v>
      </c>
      <c r="H66" s="288">
        <v>101359.19</v>
      </c>
      <c r="I66" s="62">
        <v>783766.41</v>
      </c>
      <c r="J66" s="62">
        <v>470344.79</v>
      </c>
      <c r="L66" s="289">
        <v>3600</v>
      </c>
      <c r="M66" s="289">
        <v>16157.84</v>
      </c>
      <c r="N66" s="289">
        <v>51215</v>
      </c>
      <c r="O66" s="289">
        <v>11675</v>
      </c>
      <c r="R66" s="62">
        <v>-1350652.02</v>
      </c>
      <c r="S66" s="62">
        <v>2912713.08</v>
      </c>
      <c r="T66" s="52">
        <v>124965.06</v>
      </c>
      <c r="Y66" s="290">
        <v>75750</v>
      </c>
      <c r="AB66" s="290">
        <v>80908.81</v>
      </c>
      <c r="AC66" s="290">
        <v>29089.79</v>
      </c>
      <c r="AE66" s="96">
        <f t="shared" si="0"/>
        <v>319874.16000000003</v>
      </c>
      <c r="AF66" s="44">
        <f t="shared" si="1"/>
        <v>82647.839999999997</v>
      </c>
      <c r="AG66" s="32">
        <f t="shared" si="6"/>
        <v>237226.32000000004</v>
      </c>
      <c r="AH66" s="29">
        <f t="shared" si="2"/>
        <v>124965.06</v>
      </c>
      <c r="AI66" s="47">
        <f t="shared" si="3"/>
        <v>185748.6</v>
      </c>
      <c r="AJ66" s="32">
        <f t="shared" si="4"/>
        <v>-60783.540000000008</v>
      </c>
    </row>
    <row r="67" spans="1:36" x14ac:dyDescent="0.2">
      <c r="A67" s="105" t="s">
        <v>192</v>
      </c>
      <c r="B67" s="105" t="s">
        <v>271</v>
      </c>
      <c r="C67" s="105">
        <v>4475</v>
      </c>
      <c r="D67" s="105" t="s">
        <v>274</v>
      </c>
      <c r="E67" s="285" t="s">
        <v>274</v>
      </c>
      <c r="F67" s="295">
        <v>492965.74</v>
      </c>
      <c r="G67" s="295">
        <v>0</v>
      </c>
      <c r="H67" s="295">
        <v>33804.61</v>
      </c>
      <c r="I67" s="287">
        <v>906710.75</v>
      </c>
      <c r="J67" s="285">
        <v>550145.06000000006</v>
      </c>
      <c r="K67" s="285"/>
      <c r="L67" s="297">
        <v>6800</v>
      </c>
      <c r="M67" s="297">
        <v>13331.13</v>
      </c>
      <c r="N67" s="297">
        <v>101000</v>
      </c>
      <c r="O67" s="297">
        <v>1750</v>
      </c>
      <c r="P67" s="285"/>
      <c r="Q67" s="285"/>
      <c r="R67" s="285"/>
      <c r="S67" s="285">
        <v>1364480.05</v>
      </c>
      <c r="T67" s="54">
        <v>278426.55</v>
      </c>
      <c r="U67" s="54"/>
      <c r="V67" s="54"/>
      <c r="W67" s="54"/>
      <c r="X67" s="54"/>
      <c r="Y67" s="299">
        <v>25570</v>
      </c>
      <c r="Z67" s="299"/>
      <c r="AA67" s="299"/>
      <c r="AB67" s="299">
        <v>66163.03</v>
      </c>
      <c r="AC67" s="299">
        <v>21361.3</v>
      </c>
      <c r="AD67" s="299"/>
      <c r="AE67" s="96">
        <f t="shared" si="0"/>
        <v>526770.35</v>
      </c>
      <c r="AF67" s="44">
        <f t="shared" si="1"/>
        <v>122881.13</v>
      </c>
      <c r="AG67" s="32">
        <f t="shared" si="6"/>
        <v>403889.22</v>
      </c>
      <c r="AH67" s="29">
        <f t="shared" si="2"/>
        <v>278426.55</v>
      </c>
      <c r="AI67" s="47">
        <f t="shared" si="3"/>
        <v>113094.33</v>
      </c>
      <c r="AJ67" s="32">
        <f t="shared" si="4"/>
        <v>165332.21999999997</v>
      </c>
    </row>
    <row r="68" spans="1:36" x14ac:dyDescent="0.2">
      <c r="A68" s="105" t="s">
        <v>192</v>
      </c>
      <c r="B68" s="105" t="s">
        <v>271</v>
      </c>
      <c r="C68" s="105">
        <v>1990</v>
      </c>
      <c r="D68" s="105" t="s">
        <v>275</v>
      </c>
      <c r="E68" s="62" t="s">
        <v>275</v>
      </c>
      <c r="F68" s="288">
        <v>138397.54</v>
      </c>
      <c r="G68" s="288">
        <v>0</v>
      </c>
      <c r="H68" s="288">
        <v>2204.6</v>
      </c>
      <c r="I68" s="62">
        <v>874367.04</v>
      </c>
      <c r="J68" s="62">
        <v>281668.55</v>
      </c>
      <c r="L68" s="289">
        <v>8630</v>
      </c>
      <c r="M68" s="289">
        <v>16753.91</v>
      </c>
      <c r="O68" s="289">
        <v>1765.4</v>
      </c>
      <c r="P68" s="62">
        <v>29000</v>
      </c>
      <c r="Q68" s="62">
        <v>-901183.61</v>
      </c>
      <c r="S68" s="62">
        <v>2067672.51</v>
      </c>
      <c r="T68" s="52">
        <v>163278.5</v>
      </c>
      <c r="U68" s="52">
        <v>0</v>
      </c>
      <c r="Y68" s="290">
        <v>16600</v>
      </c>
      <c r="AB68" s="290">
        <v>48494.82</v>
      </c>
      <c r="AC68" s="290">
        <v>23434.16</v>
      </c>
      <c r="AE68" s="96">
        <f t="shared" si="0"/>
        <v>140602.14000000001</v>
      </c>
      <c r="AF68" s="44">
        <f t="shared" si="1"/>
        <v>27149.31</v>
      </c>
      <c r="AG68" s="32">
        <f t="shared" si="6"/>
        <v>113452.83000000002</v>
      </c>
      <c r="AH68" s="29">
        <f t="shared" si="2"/>
        <v>163278.5</v>
      </c>
      <c r="AI68" s="47">
        <f t="shared" si="3"/>
        <v>88528.98</v>
      </c>
      <c r="AJ68" s="32">
        <f t="shared" si="4"/>
        <v>74749.52</v>
      </c>
    </row>
    <row r="69" spans="1:36" x14ac:dyDescent="0.2">
      <c r="A69" s="105" t="s">
        <v>192</v>
      </c>
      <c r="B69" s="105" t="s">
        <v>271</v>
      </c>
      <c r="C69" s="105">
        <v>5043</v>
      </c>
      <c r="D69" s="105" t="s">
        <v>276</v>
      </c>
      <c r="E69" s="62" t="s">
        <v>276</v>
      </c>
      <c r="F69" s="288">
        <v>292564.71999999997</v>
      </c>
      <c r="G69" s="288">
        <v>0</v>
      </c>
      <c r="H69" s="288">
        <v>7769.19</v>
      </c>
      <c r="I69" s="62">
        <v>793783.7</v>
      </c>
      <c r="J69" s="62">
        <v>579933.56000000006</v>
      </c>
      <c r="L69" s="289">
        <v>0</v>
      </c>
      <c r="M69" s="289">
        <v>61546.75</v>
      </c>
      <c r="S69" s="62">
        <v>2226508.67</v>
      </c>
      <c r="T69" s="52">
        <v>218830.17</v>
      </c>
      <c r="Y69" s="290">
        <v>43690</v>
      </c>
      <c r="Z69" s="290">
        <v>30000</v>
      </c>
      <c r="AA69" s="290">
        <v>3800</v>
      </c>
      <c r="AB69" s="290">
        <v>52166.51</v>
      </c>
      <c r="AC69" s="290">
        <v>26828.67</v>
      </c>
      <c r="AE69" s="96">
        <f t="shared" ref="AE69:AE71" si="7">SUM(F69:H69)</f>
        <v>300333.90999999997</v>
      </c>
      <c r="AF69" s="44">
        <f t="shared" ref="AF69:AF71" si="8">SUM(L69:O69)</f>
        <v>61546.75</v>
      </c>
      <c r="AG69" s="32">
        <f t="shared" si="6"/>
        <v>238787.15999999997</v>
      </c>
      <c r="AH69" s="29">
        <f t="shared" ref="AH69:AH71" si="9">SUM(T69:X69)</f>
        <v>218830.17</v>
      </c>
      <c r="AI69" s="47">
        <f t="shared" ref="AI69:AI71" si="10">SUM(Y69:AD69)</f>
        <v>156485.18</v>
      </c>
      <c r="AJ69" s="32">
        <f t="shared" si="4"/>
        <v>62344.99000000002</v>
      </c>
    </row>
    <row r="70" spans="1:36" x14ac:dyDescent="0.2">
      <c r="A70" s="105" t="s">
        <v>192</v>
      </c>
      <c r="B70" s="105" t="s">
        <v>271</v>
      </c>
      <c r="C70" s="105">
        <v>5442</v>
      </c>
      <c r="D70" s="105" t="s">
        <v>277</v>
      </c>
      <c r="E70" s="62" t="s">
        <v>277</v>
      </c>
      <c r="F70" s="295">
        <v>262159.69</v>
      </c>
      <c r="G70" s="295">
        <v>70300</v>
      </c>
      <c r="H70" s="295">
        <v>37198.71</v>
      </c>
      <c r="I70" s="287">
        <v>493617.93</v>
      </c>
      <c r="J70" s="287">
        <v>814567.7</v>
      </c>
      <c r="K70" s="287"/>
      <c r="L70" s="298">
        <v>22530</v>
      </c>
      <c r="M70" s="298">
        <v>15764.54</v>
      </c>
      <c r="N70" s="298">
        <v>89020</v>
      </c>
      <c r="O70" s="298">
        <v>635</v>
      </c>
      <c r="P70" s="287"/>
      <c r="Q70" s="287"/>
      <c r="R70" s="287"/>
      <c r="S70" s="287">
        <v>2114406.96</v>
      </c>
      <c r="T70" s="296">
        <v>224662.43</v>
      </c>
      <c r="U70" s="296">
        <v>23985</v>
      </c>
      <c r="V70" s="296"/>
      <c r="W70" s="296"/>
      <c r="X70" s="296"/>
      <c r="Y70" s="300">
        <v>47580</v>
      </c>
      <c r="Z70" s="300"/>
      <c r="AA70" s="300">
        <v>9137</v>
      </c>
      <c r="AB70" s="300">
        <v>152075.03</v>
      </c>
      <c r="AC70" s="300">
        <v>32263.5</v>
      </c>
      <c r="AD70" s="300"/>
      <c r="AE70" s="96">
        <f t="shared" si="7"/>
        <v>369658.4</v>
      </c>
      <c r="AF70" s="44">
        <f t="shared" si="8"/>
        <v>127949.54000000001</v>
      </c>
      <c r="AG70" s="32">
        <f t="shared" si="6"/>
        <v>241708.86000000002</v>
      </c>
      <c r="AH70" s="29">
        <f t="shared" si="9"/>
        <v>248647.43</v>
      </c>
      <c r="AI70" s="47">
        <f t="shared" si="10"/>
        <v>241055.53</v>
      </c>
      <c r="AJ70" s="32">
        <f t="shared" ref="AJ70:AJ71" si="11">AH70-AI70</f>
        <v>7591.8999999999942</v>
      </c>
    </row>
    <row r="71" spans="1:36" x14ac:dyDescent="0.2">
      <c r="AE71" s="96">
        <f t="shared" si="7"/>
        <v>0</v>
      </c>
      <c r="AF71" s="44">
        <f t="shared" si="8"/>
        <v>0</v>
      </c>
      <c r="AG71" s="32">
        <f t="shared" si="6"/>
        <v>0</v>
      </c>
      <c r="AH71" s="29">
        <f t="shared" si="9"/>
        <v>0</v>
      </c>
      <c r="AI71" s="47">
        <f t="shared" si="10"/>
        <v>0</v>
      </c>
      <c r="AJ71" s="32">
        <f t="shared" si="11"/>
        <v>0</v>
      </c>
    </row>
    <row r="72" spans="1:36" x14ac:dyDescent="0.2">
      <c r="AF72" s="44"/>
      <c r="AH72" s="29"/>
      <c r="AI72" s="47"/>
    </row>
    <row r="73" spans="1:36" x14ac:dyDescent="0.2">
      <c r="AF73" s="44"/>
      <c r="AH73" s="29"/>
      <c r="AI73" s="47"/>
    </row>
    <row r="74" spans="1:36" x14ac:dyDescent="0.2">
      <c r="E74" s="287"/>
      <c r="AF74" s="44"/>
      <c r="AH74" s="29"/>
      <c r="AI74" s="47"/>
    </row>
    <row r="75" spans="1:36" x14ac:dyDescent="0.2">
      <c r="E75" s="287"/>
      <c r="AF75" s="44"/>
      <c r="AH75" s="29"/>
      <c r="AI75" s="47"/>
    </row>
    <row r="76" spans="1:36" x14ac:dyDescent="0.2">
      <c r="AF76" s="44"/>
      <c r="AH76" s="29"/>
      <c r="AI76" s="47"/>
    </row>
    <row r="77" spans="1:36" x14ac:dyDescent="0.2">
      <c r="AF77" s="44"/>
      <c r="AH77" s="29"/>
      <c r="AI77" s="47"/>
    </row>
    <row r="78" spans="1:36" x14ac:dyDescent="0.2">
      <c r="AF78" s="44"/>
      <c r="AH78" s="29"/>
      <c r="AI78" s="47"/>
    </row>
    <row r="79" spans="1:36" x14ac:dyDescent="0.2">
      <c r="AF79" s="44"/>
      <c r="AH79" s="29"/>
      <c r="AI79" s="47"/>
    </row>
    <row r="80" spans="1:36" x14ac:dyDescent="0.2">
      <c r="AF80" s="44"/>
      <c r="AH80" s="29"/>
      <c r="AI80" s="47"/>
    </row>
    <row r="81" spans="32:35" x14ac:dyDescent="0.2">
      <c r="AF81" s="44"/>
      <c r="AH81" s="29"/>
      <c r="AI81" s="47"/>
    </row>
    <row r="82" spans="32:35" x14ac:dyDescent="0.2">
      <c r="AF82" s="44"/>
      <c r="AH82" s="29"/>
      <c r="AI82" s="47"/>
    </row>
    <row r="83" spans="32:35" x14ac:dyDescent="0.2">
      <c r="AF83" s="44"/>
      <c r="AH83" s="29"/>
      <c r="AI83" s="47"/>
    </row>
    <row r="84" spans="32:35" x14ac:dyDescent="0.2">
      <c r="AF84" s="44"/>
      <c r="AH84" s="29"/>
      <c r="AI84" s="47"/>
    </row>
    <row r="85" spans="32:35" x14ac:dyDescent="0.2">
      <c r="AF85" s="44"/>
      <c r="AH85" s="29"/>
      <c r="AI85" s="47"/>
    </row>
    <row r="86" spans="32:35" x14ac:dyDescent="0.2">
      <c r="AF86" s="44"/>
      <c r="AH86" s="29"/>
      <c r="AI86" s="47"/>
    </row>
    <row r="87" spans="32:35" x14ac:dyDescent="0.2">
      <c r="AF87" s="44"/>
      <c r="AH87" s="29"/>
      <c r="AI87" s="47"/>
    </row>
    <row r="88" spans="32:35" x14ac:dyDescent="0.2">
      <c r="AF88" s="44"/>
      <c r="AH88" s="29"/>
      <c r="AI88" s="47"/>
    </row>
    <row r="89" spans="32:35" x14ac:dyDescent="0.2">
      <c r="AF89" s="44"/>
      <c r="AH89" s="29"/>
      <c r="AI89" s="47"/>
    </row>
    <row r="90" spans="32:35" x14ac:dyDescent="0.2">
      <c r="AF90" s="44"/>
      <c r="AH90" s="29"/>
      <c r="AI90" s="47"/>
    </row>
    <row r="91" spans="32:35" x14ac:dyDescent="0.2">
      <c r="AF91" s="44"/>
      <c r="AH91" s="29"/>
      <c r="AI91" s="47"/>
    </row>
    <row r="92" spans="32:35" x14ac:dyDescent="0.2">
      <c r="AF92" s="44"/>
      <c r="AH92" s="29"/>
      <c r="AI92" s="47"/>
    </row>
    <row r="93" spans="32:35" x14ac:dyDescent="0.2">
      <c r="AF93" s="44"/>
      <c r="AH93" s="29"/>
      <c r="AI93" s="47"/>
    </row>
    <row r="94" spans="32:35" x14ac:dyDescent="0.2">
      <c r="AF94" s="44"/>
      <c r="AH94" s="29"/>
      <c r="AI94" s="47"/>
    </row>
    <row r="95" spans="32:35" x14ac:dyDescent="0.2">
      <c r="AF95" s="44"/>
      <c r="AH95" s="29"/>
      <c r="AI95" s="47"/>
    </row>
    <row r="96" spans="32:35" x14ac:dyDescent="0.2">
      <c r="AF96" s="44"/>
      <c r="AH96" s="29"/>
      <c r="AI96" s="47"/>
    </row>
    <row r="97" spans="32:35" x14ac:dyDescent="0.2">
      <c r="AF97" s="44"/>
      <c r="AH97" s="29"/>
      <c r="AI97" s="47"/>
    </row>
    <row r="98" spans="32:35" x14ac:dyDescent="0.2">
      <c r="AF98" s="44"/>
      <c r="AH98" s="29"/>
      <c r="AI98" s="47"/>
    </row>
    <row r="99" spans="32:35" x14ac:dyDescent="0.2">
      <c r="AF99" s="44"/>
      <c r="AH99" s="29"/>
      <c r="AI99" s="47"/>
    </row>
    <row r="100" spans="32:35" x14ac:dyDescent="0.2">
      <c r="AF100" s="44"/>
      <c r="AH100" s="29"/>
      <c r="AI100" s="47"/>
    </row>
    <row r="101" spans="32:35" x14ac:dyDescent="0.2">
      <c r="AF101" s="44"/>
      <c r="AH101" s="29"/>
      <c r="AI101" s="47"/>
    </row>
    <row r="102" spans="32:35" x14ac:dyDescent="0.2">
      <c r="AF102" s="44"/>
      <c r="AH102" s="29"/>
      <c r="AI102" s="47"/>
    </row>
    <row r="103" spans="32:35" x14ac:dyDescent="0.2">
      <c r="AF103" s="44"/>
      <c r="AH103" s="29"/>
      <c r="AI103" s="47"/>
    </row>
    <row r="104" spans="32:35" x14ac:dyDescent="0.2">
      <c r="AF104" s="44"/>
      <c r="AH104" s="29"/>
      <c r="AI104" s="47"/>
    </row>
    <row r="105" spans="32:35" x14ac:dyDescent="0.2">
      <c r="AF105" s="44"/>
      <c r="AH105" s="29"/>
      <c r="AI105" s="47"/>
    </row>
    <row r="106" spans="32:35" x14ac:dyDescent="0.2">
      <c r="AF106" s="44"/>
      <c r="AH106" s="29"/>
      <c r="AI106" s="47"/>
    </row>
    <row r="107" spans="32:35" x14ac:dyDescent="0.2">
      <c r="AF107" s="44"/>
      <c r="AH107" s="29"/>
      <c r="AI107" s="47"/>
    </row>
    <row r="108" spans="32:35" x14ac:dyDescent="0.2">
      <c r="AF108" s="44"/>
      <c r="AH108" s="29"/>
      <c r="AI108" s="47"/>
    </row>
    <row r="109" spans="32:35" x14ac:dyDescent="0.2">
      <c r="AF109" s="44"/>
      <c r="AH109" s="29"/>
      <c r="AI109" s="47"/>
    </row>
    <row r="110" spans="32:35" x14ac:dyDescent="0.2">
      <c r="AF110" s="44"/>
      <c r="AH110" s="29"/>
      <c r="AI110" s="47"/>
    </row>
    <row r="111" spans="32:35" x14ac:dyDescent="0.2">
      <c r="AF111" s="44"/>
      <c r="AH111" s="29"/>
      <c r="AI111" s="47"/>
    </row>
    <row r="112" spans="32:35" x14ac:dyDescent="0.2">
      <c r="AF112" s="44"/>
      <c r="AH112" s="29"/>
      <c r="AI112" s="47"/>
    </row>
    <row r="113" spans="32:35" x14ac:dyDescent="0.2">
      <c r="AF113" s="44"/>
      <c r="AH113" s="29"/>
      <c r="AI113" s="47"/>
    </row>
    <row r="114" spans="32:35" x14ac:dyDescent="0.2">
      <c r="AF114" s="44"/>
      <c r="AH114" s="29"/>
      <c r="AI114" s="47"/>
    </row>
    <row r="115" spans="32:35" x14ac:dyDescent="0.2">
      <c r="AF115" s="44"/>
      <c r="AH115" s="29"/>
      <c r="AI115" s="47"/>
    </row>
    <row r="116" spans="32:35" x14ac:dyDescent="0.2">
      <c r="AF116" s="44"/>
      <c r="AH116" s="29"/>
      <c r="AI116" s="47"/>
    </row>
    <row r="117" spans="32:35" x14ac:dyDescent="0.2">
      <c r="AF117" s="44"/>
      <c r="AH117" s="29"/>
      <c r="AI117" s="47"/>
    </row>
    <row r="118" spans="32:35" x14ac:dyDescent="0.2">
      <c r="AF118" s="44"/>
      <c r="AH118" s="29"/>
      <c r="AI118" s="47"/>
    </row>
    <row r="119" spans="32:35" x14ac:dyDescent="0.2">
      <c r="AF119" s="44"/>
      <c r="AH119" s="29"/>
      <c r="AI119" s="47"/>
    </row>
    <row r="120" spans="32:35" x14ac:dyDescent="0.2">
      <c r="AF120" s="44"/>
      <c r="AH120" s="29"/>
      <c r="AI120" s="47"/>
    </row>
    <row r="121" spans="32:35" x14ac:dyDescent="0.2">
      <c r="AF121" s="44"/>
      <c r="AH121" s="29"/>
      <c r="AI121" s="47"/>
    </row>
    <row r="122" spans="32:35" x14ac:dyDescent="0.2">
      <c r="AF122" s="44"/>
      <c r="AH122" s="29"/>
      <c r="AI122" s="47"/>
    </row>
    <row r="123" spans="32:35" x14ac:dyDescent="0.2">
      <c r="AF123" s="44"/>
      <c r="AH123" s="29"/>
      <c r="AI123" s="47"/>
    </row>
    <row r="124" spans="32:35" x14ac:dyDescent="0.2">
      <c r="AF124" s="44"/>
      <c r="AH124" s="29"/>
      <c r="AI124" s="47"/>
    </row>
    <row r="125" spans="32:35" x14ac:dyDescent="0.2">
      <c r="AF125" s="44"/>
      <c r="AH125" s="29"/>
      <c r="AI125" s="47"/>
    </row>
    <row r="126" spans="32:35" x14ac:dyDescent="0.2">
      <c r="AF126" s="44"/>
      <c r="AH126" s="29"/>
      <c r="AI126" s="47"/>
    </row>
    <row r="127" spans="32:35" x14ac:dyDescent="0.2">
      <c r="AF127" s="44"/>
      <c r="AH127" s="29"/>
      <c r="AI127" s="47"/>
    </row>
    <row r="128" spans="32:35" x14ac:dyDescent="0.2">
      <c r="AF128" s="44"/>
      <c r="AH128" s="29"/>
      <c r="AI128" s="47"/>
    </row>
    <row r="129" spans="32:35" x14ac:dyDescent="0.2">
      <c r="AF129" s="44"/>
      <c r="AH129" s="29"/>
      <c r="AI129" s="47"/>
    </row>
    <row r="130" spans="32:35" x14ac:dyDescent="0.2">
      <c r="AF130" s="44"/>
      <c r="AH130" s="29"/>
      <c r="AI130" s="47"/>
    </row>
    <row r="131" spans="32:35" x14ac:dyDescent="0.2">
      <c r="AF131" s="44"/>
      <c r="AH131" s="29"/>
      <c r="AI131" s="47"/>
    </row>
    <row r="132" spans="32:35" x14ac:dyDescent="0.2">
      <c r="AF132" s="44"/>
      <c r="AH132" s="29"/>
      <c r="AI132" s="47"/>
    </row>
    <row r="133" spans="32:35" x14ac:dyDescent="0.2">
      <c r="AF133" s="44"/>
      <c r="AH133" s="29"/>
      <c r="AI133" s="47"/>
    </row>
    <row r="134" spans="32:35" x14ac:dyDescent="0.2">
      <c r="AF134" s="44"/>
      <c r="AH134" s="29"/>
      <c r="AI134" s="47"/>
    </row>
    <row r="135" spans="32:35" x14ac:dyDescent="0.2">
      <c r="AF135" s="44"/>
      <c r="AH135" s="29"/>
      <c r="AI135" s="47"/>
    </row>
    <row r="136" spans="32:35" x14ac:dyDescent="0.2">
      <c r="AF136" s="44"/>
      <c r="AH136" s="29"/>
      <c r="AI136" s="47"/>
    </row>
    <row r="137" spans="32:35" x14ac:dyDescent="0.2">
      <c r="AF137" s="44"/>
      <c r="AH137" s="29"/>
      <c r="AI137" s="47"/>
    </row>
    <row r="138" spans="32:35" x14ac:dyDescent="0.2">
      <c r="AF138" s="44"/>
      <c r="AH138" s="29"/>
      <c r="AI138" s="47"/>
    </row>
    <row r="139" spans="32:35" x14ac:dyDescent="0.2">
      <c r="AF139" s="44"/>
      <c r="AH139" s="29"/>
      <c r="AI139" s="47"/>
    </row>
    <row r="140" spans="32:35" x14ac:dyDescent="0.2">
      <c r="AF140" s="44"/>
      <c r="AH140" s="29"/>
      <c r="AI140" s="47"/>
    </row>
    <row r="141" spans="32:35" x14ac:dyDescent="0.2">
      <c r="AF141" s="44"/>
      <c r="AH141" s="29"/>
      <c r="AI141" s="47"/>
    </row>
    <row r="142" spans="32:35" x14ac:dyDescent="0.2">
      <c r="AF142" s="44"/>
      <c r="AH142" s="29"/>
      <c r="AI142" s="47"/>
    </row>
    <row r="143" spans="32:35" x14ac:dyDescent="0.2">
      <c r="AF143" s="44"/>
      <c r="AH143" s="29"/>
      <c r="AI143" s="47"/>
    </row>
    <row r="144" spans="32:35" x14ac:dyDescent="0.2">
      <c r="AF144" s="44"/>
      <c r="AH144" s="29"/>
      <c r="AI144" s="47"/>
    </row>
    <row r="145" spans="32:35" x14ac:dyDescent="0.2">
      <c r="AF145" s="44"/>
      <c r="AH145" s="29"/>
      <c r="AI145" s="47"/>
    </row>
    <row r="146" spans="32:35" x14ac:dyDescent="0.2">
      <c r="AF146" s="44"/>
      <c r="AH146" s="29"/>
      <c r="AI146" s="47"/>
    </row>
    <row r="147" spans="32:35" x14ac:dyDescent="0.2">
      <c r="AF147" s="44"/>
      <c r="AH147" s="29"/>
      <c r="AI147" s="47"/>
    </row>
    <row r="148" spans="32:35" x14ac:dyDescent="0.2">
      <c r="AF148" s="44"/>
      <c r="AH148" s="29"/>
      <c r="AI148" s="47"/>
    </row>
    <row r="149" spans="32:35" x14ac:dyDescent="0.2">
      <c r="AF149" s="44"/>
      <c r="AH149" s="29"/>
      <c r="AI149" s="47"/>
    </row>
    <row r="150" spans="32:35" x14ac:dyDescent="0.2">
      <c r="AF150" s="44"/>
      <c r="AH150" s="29"/>
      <c r="AI150" s="47"/>
    </row>
    <row r="151" spans="32:35" x14ac:dyDescent="0.2">
      <c r="AF151" s="44"/>
      <c r="AH151" s="29"/>
      <c r="AI151" s="47"/>
    </row>
  </sheetData>
  <autoFilter ref="A1:AJ7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topLeftCell="U1" zoomScale="80" zoomScaleNormal="80" workbookViewId="0">
      <selection activeCell="W1" sqref="A1:W1048576"/>
    </sheetView>
  </sheetViews>
  <sheetFormatPr defaultColWidth="9" defaultRowHeight="14.25" x14ac:dyDescent="0.2"/>
  <cols>
    <col min="1" max="1" width="44.875" style="56" bestFit="1" customWidth="1"/>
    <col min="2" max="2" width="34.875" style="121" bestFit="1" customWidth="1"/>
    <col min="3" max="3" width="33.875" style="121" bestFit="1" customWidth="1"/>
    <col min="4" max="4" width="25.5" style="121" bestFit="1" customWidth="1"/>
    <col min="5" max="6" width="17" style="56" bestFit="1" customWidth="1"/>
    <col min="7" max="7" width="19.125" style="273" bestFit="1" customWidth="1"/>
    <col min="8" max="8" width="21" style="273" bestFit="1" customWidth="1"/>
    <col min="9" max="9" width="21.375" style="273" bestFit="1" customWidth="1"/>
    <col min="10" max="10" width="20.5" style="273" bestFit="1" customWidth="1"/>
    <col min="11" max="12" width="22.875" style="56" bestFit="1" customWidth="1"/>
    <col min="13" max="13" width="24.875" style="56" bestFit="1" customWidth="1"/>
    <col min="14" max="14" width="28.625" style="56" bestFit="1" customWidth="1"/>
    <col min="15" max="15" width="28.625" style="98" bestFit="1" customWidth="1"/>
    <col min="16" max="16" width="17" style="98" bestFit="1" customWidth="1"/>
    <col min="17" max="17" width="28.875" style="98" bestFit="1" customWidth="1"/>
    <col min="18" max="18" width="24.75" style="98" bestFit="1" customWidth="1"/>
    <col min="19" max="19" width="46" style="98" bestFit="1" customWidth="1"/>
    <col min="20" max="20" width="46.625" style="122" bestFit="1" customWidth="1"/>
    <col min="21" max="21" width="30.125" style="122" bestFit="1" customWidth="1"/>
    <col min="22" max="22" width="57" style="122" bestFit="1" customWidth="1"/>
    <col min="23" max="23" width="34" style="122" bestFit="1" customWidth="1"/>
    <col min="24" max="24" width="28" style="56" bestFit="1" customWidth="1"/>
    <col min="25" max="25" width="26.375" style="56" bestFit="1" customWidth="1"/>
    <col min="26" max="26" width="44.875" style="56" bestFit="1" customWidth="1"/>
    <col min="27" max="27" width="32.375" style="56" bestFit="1" customWidth="1"/>
    <col min="28" max="28" width="24.125" style="56" bestFit="1" customWidth="1"/>
    <col min="29" max="29" width="34.25" style="56" bestFit="1" customWidth="1"/>
    <col min="30" max="16384" width="9" style="56"/>
  </cols>
  <sheetData>
    <row r="1" spans="1:23" x14ac:dyDescent="0.2">
      <c r="A1" s="56" t="s">
        <v>590</v>
      </c>
      <c r="B1" s="121" t="s">
        <v>1438</v>
      </c>
      <c r="C1" s="121" t="s">
        <v>1439</v>
      </c>
      <c r="D1" s="121" t="s">
        <v>1440</v>
      </c>
      <c r="E1" s="56" t="s">
        <v>1441</v>
      </c>
      <c r="F1" s="56" t="s">
        <v>1442</v>
      </c>
      <c r="G1" s="273" t="s">
        <v>1444</v>
      </c>
      <c r="H1" s="273" t="s">
        <v>1445</v>
      </c>
      <c r="I1" s="273" t="s">
        <v>1446</v>
      </c>
      <c r="J1" s="273" t="s">
        <v>1447</v>
      </c>
      <c r="K1" s="56" t="s">
        <v>1448</v>
      </c>
      <c r="L1" s="56" t="s">
        <v>1449</v>
      </c>
      <c r="M1" s="56" t="s">
        <v>1450</v>
      </c>
      <c r="N1" s="56" t="s">
        <v>1451</v>
      </c>
      <c r="O1" s="98" t="s">
        <v>1452</v>
      </c>
      <c r="P1" s="98" t="s">
        <v>1453</v>
      </c>
      <c r="Q1" s="98" t="s">
        <v>1454</v>
      </c>
      <c r="R1" s="98" t="s">
        <v>1455</v>
      </c>
      <c r="S1" s="98" t="s">
        <v>1456</v>
      </c>
      <c r="T1" s="122" t="s">
        <v>1457</v>
      </c>
      <c r="U1" s="122" t="s">
        <v>1460</v>
      </c>
      <c r="V1" s="122" t="s">
        <v>1461</v>
      </c>
      <c r="W1" s="122" t="s">
        <v>1462</v>
      </c>
    </row>
    <row r="2" spans="1:23" x14ac:dyDescent="0.2">
      <c r="A2" s="56" t="s">
        <v>591</v>
      </c>
      <c r="B2" s="121" t="s">
        <v>1463</v>
      </c>
      <c r="C2" s="121" t="s">
        <v>1464</v>
      </c>
      <c r="D2" s="121" t="s">
        <v>1465</v>
      </c>
      <c r="E2" s="56" t="s">
        <v>1466</v>
      </c>
      <c r="F2" s="56" t="s">
        <v>1467</v>
      </c>
      <c r="G2" s="273" t="s">
        <v>1469</v>
      </c>
      <c r="H2" s="273" t="s">
        <v>1470</v>
      </c>
      <c r="I2" s="273" t="s">
        <v>1471</v>
      </c>
      <c r="J2" s="273" t="s">
        <v>1472</v>
      </c>
      <c r="K2" s="56" t="s">
        <v>1473</v>
      </c>
      <c r="L2" s="56" t="s">
        <v>1474</v>
      </c>
      <c r="M2" s="56" t="s">
        <v>1475</v>
      </c>
      <c r="N2" s="56" t="s">
        <v>1476</v>
      </c>
      <c r="O2" s="98" t="s">
        <v>1477</v>
      </c>
      <c r="P2" s="98" t="s">
        <v>1478</v>
      </c>
      <c r="Q2" s="98" t="s">
        <v>1479</v>
      </c>
      <c r="R2" s="98" t="s">
        <v>1480</v>
      </c>
      <c r="S2" s="98" t="s">
        <v>1481</v>
      </c>
      <c r="T2" s="122" t="s">
        <v>1482</v>
      </c>
      <c r="U2" s="122" t="s">
        <v>1485</v>
      </c>
      <c r="V2" s="122" t="s">
        <v>1486</v>
      </c>
      <c r="W2" s="122" t="s">
        <v>1487</v>
      </c>
    </row>
    <row r="3" spans="1:23" x14ac:dyDescent="0.2">
      <c r="A3" s="56" t="s">
        <v>592</v>
      </c>
      <c r="B3" s="121">
        <v>24078117.829999998</v>
      </c>
      <c r="C3" s="121">
        <v>987441.93</v>
      </c>
      <c r="D3" s="121">
        <v>4737219.6449999996</v>
      </c>
      <c r="E3" s="56">
        <v>53182821.170000002</v>
      </c>
      <c r="F3" s="56">
        <v>41844742.68</v>
      </c>
      <c r="G3" s="273">
        <v>90900</v>
      </c>
      <c r="H3" s="273">
        <v>1791301.65</v>
      </c>
      <c r="I3" s="273">
        <v>67440</v>
      </c>
      <c r="J3" s="273">
        <v>7</v>
      </c>
      <c r="K3" s="56">
        <v>179525</v>
      </c>
      <c r="L3" s="56">
        <v>-391890.04</v>
      </c>
      <c r="M3" s="56">
        <v>-66522599.649999999</v>
      </c>
      <c r="N3" s="56">
        <v>189694652.86000001</v>
      </c>
      <c r="O3" s="98">
        <v>9964485.9499999993</v>
      </c>
      <c r="P3" s="98">
        <v>140165</v>
      </c>
      <c r="Q3" s="98">
        <v>719.76</v>
      </c>
      <c r="R3" s="98">
        <v>10008538</v>
      </c>
      <c r="S3" s="98">
        <v>221813</v>
      </c>
      <c r="T3" s="122">
        <v>13897071.880000001</v>
      </c>
      <c r="U3" s="122">
        <v>3762125.2250000001</v>
      </c>
      <c r="V3" s="122">
        <v>1639150.3</v>
      </c>
      <c r="W3" s="122">
        <v>11000</v>
      </c>
    </row>
    <row r="4" spans="1:23" x14ac:dyDescent="0.2">
      <c r="A4" s="285" t="s">
        <v>1492</v>
      </c>
      <c r="B4" s="121">
        <v>269529.71999999997</v>
      </c>
      <c r="C4" s="121">
        <v>17189</v>
      </c>
      <c r="D4" s="121">
        <v>47334.91</v>
      </c>
      <c r="E4" s="56">
        <v>1737515.03</v>
      </c>
      <c r="F4" s="56">
        <v>230503.08</v>
      </c>
      <c r="H4" s="273">
        <v>15550</v>
      </c>
      <c r="M4" s="56">
        <v>2158245.6800000002</v>
      </c>
      <c r="N4" s="56">
        <v>198336.84</v>
      </c>
      <c r="O4" s="98">
        <v>47926.04</v>
      </c>
      <c r="R4" s="98">
        <v>86320</v>
      </c>
      <c r="S4" s="98">
        <v>0</v>
      </c>
      <c r="T4" s="122">
        <v>138430</v>
      </c>
      <c r="U4" s="122">
        <v>43266.55</v>
      </c>
      <c r="V4" s="122">
        <v>20567.27</v>
      </c>
    </row>
    <row r="5" spans="1:23" x14ac:dyDescent="0.2">
      <c r="A5" s="285" t="s">
        <v>1493</v>
      </c>
      <c r="B5" s="121">
        <v>112916.44</v>
      </c>
      <c r="C5" s="121">
        <v>118408.75</v>
      </c>
      <c r="D5" s="121">
        <v>34445.839999999997</v>
      </c>
      <c r="E5" s="56">
        <v>659664.41</v>
      </c>
      <c r="F5" s="56">
        <v>258051.67</v>
      </c>
      <c r="H5" s="273">
        <v>14850</v>
      </c>
      <c r="M5" s="56">
        <v>-818356.69</v>
      </c>
      <c r="N5" s="56">
        <v>2159407.13</v>
      </c>
      <c r="O5" s="98">
        <v>5798</v>
      </c>
      <c r="R5" s="98">
        <v>113800</v>
      </c>
      <c r="T5" s="122">
        <v>185420</v>
      </c>
      <c r="U5" s="122">
        <v>87983.54</v>
      </c>
      <c r="V5" s="122">
        <v>15350.79</v>
      </c>
    </row>
    <row r="6" spans="1:23" x14ac:dyDescent="0.2">
      <c r="A6" s="285" t="s">
        <v>1494</v>
      </c>
      <c r="B6" s="121">
        <v>263715.46000000002</v>
      </c>
      <c r="C6" s="121">
        <v>38660.6</v>
      </c>
      <c r="D6" s="121">
        <v>113170.51</v>
      </c>
      <c r="E6" s="56">
        <v>962581.08</v>
      </c>
      <c r="F6" s="56">
        <v>760157.85</v>
      </c>
      <c r="H6" s="273">
        <v>14550</v>
      </c>
      <c r="M6" s="56">
        <v>-758803.42</v>
      </c>
      <c r="N6" s="56">
        <v>3104237.14</v>
      </c>
      <c r="O6" s="98">
        <v>32397</v>
      </c>
      <c r="R6" s="98">
        <v>158930</v>
      </c>
      <c r="T6" s="122">
        <v>209582</v>
      </c>
      <c r="U6" s="122">
        <v>42433.21</v>
      </c>
      <c r="V6" s="122">
        <v>15626.01</v>
      </c>
    </row>
    <row r="7" spans="1:23" x14ac:dyDescent="0.2">
      <c r="A7" s="285" t="s">
        <v>1495</v>
      </c>
      <c r="B7" s="121">
        <v>74579.53</v>
      </c>
      <c r="C7" s="121">
        <v>119819.64</v>
      </c>
      <c r="D7" s="121">
        <v>63483.7</v>
      </c>
      <c r="E7" s="56">
        <v>202166.64</v>
      </c>
      <c r="F7" s="56">
        <v>154175.16</v>
      </c>
      <c r="H7" s="273">
        <v>36050</v>
      </c>
      <c r="M7" s="56">
        <v>-705309.21</v>
      </c>
      <c r="N7" s="56">
        <v>1481598.18</v>
      </c>
      <c r="O7" s="98">
        <v>38373.699999999997</v>
      </c>
      <c r="R7" s="98">
        <v>158820</v>
      </c>
      <c r="T7" s="122">
        <v>261495</v>
      </c>
      <c r="U7" s="122">
        <v>82523.850000000006</v>
      </c>
      <c r="V7" s="122">
        <v>15333.15</v>
      </c>
    </row>
    <row r="8" spans="1:23" x14ac:dyDescent="0.2">
      <c r="A8" s="285" t="s">
        <v>1496</v>
      </c>
      <c r="B8" s="121">
        <v>388643.71</v>
      </c>
      <c r="C8" s="121">
        <v>4383.3</v>
      </c>
      <c r="D8" s="121">
        <v>34118.720000000001</v>
      </c>
      <c r="E8" s="56">
        <v>61182.720000000001</v>
      </c>
      <c r="F8" s="56">
        <v>822926.05</v>
      </c>
      <c r="H8" s="273">
        <v>28350</v>
      </c>
      <c r="M8" s="56">
        <v>-2144022.85</v>
      </c>
      <c r="N8" s="56">
        <v>3577514.61</v>
      </c>
      <c r="O8" s="98">
        <v>22116.89</v>
      </c>
      <c r="R8" s="98">
        <v>105370</v>
      </c>
      <c r="S8" s="98">
        <v>18560</v>
      </c>
      <c r="T8" s="122">
        <v>192280</v>
      </c>
      <c r="U8" s="122">
        <v>82217.42</v>
      </c>
      <c r="V8" s="122">
        <v>7861.73</v>
      </c>
    </row>
    <row r="9" spans="1:23" x14ac:dyDescent="0.2">
      <c r="A9" s="285" t="s">
        <v>1497</v>
      </c>
      <c r="B9" s="121">
        <v>164763.98000000001</v>
      </c>
      <c r="C9" s="121">
        <v>3713.93</v>
      </c>
      <c r="D9" s="121">
        <v>12007.5</v>
      </c>
      <c r="E9" s="56">
        <v>434377.28</v>
      </c>
      <c r="F9" s="56">
        <v>196405.21</v>
      </c>
      <c r="H9" s="273">
        <v>14356.3</v>
      </c>
      <c r="M9" s="56">
        <v>748223.02</v>
      </c>
      <c r="N9" s="56">
        <v>80851.62</v>
      </c>
      <c r="O9" s="98">
        <v>12733.5</v>
      </c>
      <c r="R9" s="98">
        <v>109070</v>
      </c>
      <c r="T9" s="122">
        <v>109070</v>
      </c>
      <c r="U9" s="122">
        <v>27155.3</v>
      </c>
      <c r="V9" s="122">
        <v>17741.240000000002</v>
      </c>
    </row>
    <row r="10" spans="1:23" x14ac:dyDescent="0.2">
      <c r="A10" s="56" t="s">
        <v>1498</v>
      </c>
      <c r="B10" s="121">
        <v>164441.24</v>
      </c>
      <c r="C10" s="121">
        <v>6027.37</v>
      </c>
      <c r="D10" s="121">
        <v>97527.87</v>
      </c>
      <c r="E10" s="56">
        <v>1002222.21</v>
      </c>
      <c r="F10" s="56">
        <v>1909844.65</v>
      </c>
      <c r="H10" s="273">
        <v>22650</v>
      </c>
      <c r="M10" s="56">
        <v>918364.97</v>
      </c>
      <c r="N10" s="56">
        <v>2359303.7200000002</v>
      </c>
      <c r="O10" s="98">
        <v>34719.96</v>
      </c>
      <c r="P10" s="98">
        <v>0</v>
      </c>
      <c r="R10" s="98">
        <v>128620</v>
      </c>
      <c r="T10" s="122">
        <v>192470</v>
      </c>
      <c r="U10" s="122">
        <v>51573.05</v>
      </c>
      <c r="V10" s="122">
        <v>31718.26</v>
      </c>
    </row>
    <row r="11" spans="1:23" x14ac:dyDescent="0.2">
      <c r="A11" s="285" t="s">
        <v>1499</v>
      </c>
      <c r="B11" s="121">
        <v>12489.64</v>
      </c>
      <c r="C11" s="121">
        <v>7994.92</v>
      </c>
      <c r="D11" s="121">
        <v>41647.14</v>
      </c>
      <c r="E11" s="56">
        <v>782390.68</v>
      </c>
      <c r="F11" s="56">
        <v>236497.1</v>
      </c>
      <c r="H11" s="273">
        <v>0</v>
      </c>
      <c r="M11" s="56">
        <v>-1085238.05</v>
      </c>
      <c r="N11" s="56">
        <v>2243800.1</v>
      </c>
      <c r="O11" s="98">
        <v>15321.33</v>
      </c>
      <c r="R11" s="98">
        <v>82530</v>
      </c>
      <c r="T11" s="122">
        <v>123850</v>
      </c>
      <c r="U11" s="122">
        <v>30775.43</v>
      </c>
      <c r="V11" s="122">
        <v>16259.47</v>
      </c>
    </row>
    <row r="12" spans="1:23" x14ac:dyDescent="0.2">
      <c r="A12" s="56" t="s">
        <v>1500</v>
      </c>
      <c r="B12" s="121">
        <v>526575.44999999995</v>
      </c>
      <c r="C12" s="121">
        <v>18506.060000000001</v>
      </c>
      <c r="D12" s="121">
        <v>82630.91</v>
      </c>
      <c r="E12" s="56">
        <v>190603.31</v>
      </c>
      <c r="F12" s="56">
        <v>145884.74</v>
      </c>
      <c r="H12" s="273">
        <v>12900</v>
      </c>
      <c r="M12" s="56">
        <v>-1464860.58</v>
      </c>
      <c r="N12" s="56">
        <v>2541297.98</v>
      </c>
      <c r="O12" s="98">
        <v>18480.689999999999</v>
      </c>
      <c r="R12" s="98">
        <v>110180</v>
      </c>
      <c r="T12" s="122">
        <v>167620</v>
      </c>
      <c r="U12" s="122">
        <v>55694.13</v>
      </c>
      <c r="V12" s="122">
        <v>14168.49</v>
      </c>
    </row>
    <row r="13" spans="1:23" x14ac:dyDescent="0.2">
      <c r="A13" s="56" t="s">
        <v>1501</v>
      </c>
      <c r="B13" s="121">
        <v>346000.36</v>
      </c>
      <c r="C13" s="121">
        <v>2148.65</v>
      </c>
      <c r="D13" s="121">
        <v>62652.18</v>
      </c>
      <c r="E13" s="56">
        <v>2005720.69</v>
      </c>
      <c r="F13" s="56">
        <v>209655.47</v>
      </c>
      <c r="H13" s="273">
        <v>13700</v>
      </c>
      <c r="M13" s="56">
        <v>397475.16</v>
      </c>
      <c r="N13" s="56">
        <v>2357450.56</v>
      </c>
      <c r="O13" s="98">
        <v>9515.2199999999993</v>
      </c>
      <c r="R13" s="98">
        <v>38120</v>
      </c>
      <c r="T13" s="122">
        <v>54120</v>
      </c>
      <c r="U13" s="122">
        <v>47068.19</v>
      </c>
      <c r="V13" s="122">
        <v>14608.4</v>
      </c>
    </row>
    <row r="14" spans="1:23" x14ac:dyDescent="0.2">
      <c r="A14" s="56" t="s">
        <v>1502</v>
      </c>
      <c r="B14" s="121">
        <v>182231.55</v>
      </c>
      <c r="C14" s="121">
        <v>15997.14</v>
      </c>
      <c r="D14" s="121">
        <v>39068.410000000003</v>
      </c>
      <c r="E14" s="56">
        <v>1072697.51</v>
      </c>
      <c r="F14" s="56">
        <v>714591.31</v>
      </c>
      <c r="H14" s="273">
        <v>11100</v>
      </c>
      <c r="M14" s="56">
        <v>-1289134.6299999999</v>
      </c>
      <c r="N14" s="56">
        <v>3416597.09</v>
      </c>
      <c r="O14" s="98">
        <v>12762.67</v>
      </c>
      <c r="R14" s="98">
        <v>76090</v>
      </c>
      <c r="T14" s="122">
        <v>122860</v>
      </c>
      <c r="U14" s="122">
        <v>42037.77</v>
      </c>
      <c r="V14" s="122">
        <v>27344.44</v>
      </c>
    </row>
    <row r="15" spans="1:23" x14ac:dyDescent="0.2">
      <c r="A15" s="285" t="s">
        <v>1503</v>
      </c>
      <c r="B15" s="121">
        <v>351547.29</v>
      </c>
      <c r="C15" s="121">
        <v>5519.74</v>
      </c>
      <c r="D15" s="121">
        <v>22433.94</v>
      </c>
      <c r="E15" s="56">
        <v>2445067.75</v>
      </c>
      <c r="F15" s="56">
        <v>386359.83</v>
      </c>
      <c r="H15" s="273">
        <v>19803.05</v>
      </c>
      <c r="M15" s="56">
        <v>209449.22</v>
      </c>
      <c r="N15" s="56">
        <v>3110817.16</v>
      </c>
      <c r="O15" s="98">
        <v>19567.060000000001</v>
      </c>
      <c r="R15" s="98">
        <v>113860</v>
      </c>
      <c r="T15" s="122">
        <v>146710</v>
      </c>
      <c r="U15" s="122">
        <v>43162.66</v>
      </c>
      <c r="V15" s="122">
        <v>60852.28</v>
      </c>
    </row>
    <row r="16" spans="1:23" x14ac:dyDescent="0.2">
      <c r="A16" s="56" t="s">
        <v>1504</v>
      </c>
      <c r="B16" s="121">
        <v>74261.679999999993</v>
      </c>
      <c r="C16" s="121">
        <v>32627.33</v>
      </c>
      <c r="D16" s="121">
        <v>98484.42</v>
      </c>
      <c r="E16" s="56">
        <v>1489592.94</v>
      </c>
      <c r="F16" s="56">
        <v>842796.13</v>
      </c>
      <c r="H16" s="273">
        <v>21900</v>
      </c>
      <c r="M16" s="56">
        <v>-1768822.4</v>
      </c>
      <c r="N16" s="56">
        <v>4381554.71</v>
      </c>
      <c r="O16" s="98">
        <v>22023.26</v>
      </c>
      <c r="R16" s="98">
        <v>103220</v>
      </c>
      <c r="T16" s="122">
        <v>106720</v>
      </c>
      <c r="U16" s="122">
        <v>71499.89</v>
      </c>
      <c r="V16" s="122">
        <v>19493.18</v>
      </c>
    </row>
    <row r="17" spans="1:22" x14ac:dyDescent="0.2">
      <c r="A17" s="56" t="s">
        <v>1505</v>
      </c>
      <c r="B17" s="121">
        <v>600482.93999999994</v>
      </c>
      <c r="C17" s="121">
        <v>1623.33</v>
      </c>
      <c r="D17" s="121">
        <v>42800.32</v>
      </c>
      <c r="E17" s="56">
        <v>303842.06</v>
      </c>
      <c r="F17" s="56">
        <v>17715.41</v>
      </c>
      <c r="H17" s="273">
        <v>18600</v>
      </c>
      <c r="M17" s="56">
        <v>-1751733.11</v>
      </c>
      <c r="N17" s="56">
        <v>2824820.87</v>
      </c>
      <c r="O17" s="98">
        <v>14237.15</v>
      </c>
      <c r="R17" s="98">
        <v>116810</v>
      </c>
      <c r="S17" s="98">
        <v>3500</v>
      </c>
      <c r="T17" s="122">
        <v>181500</v>
      </c>
      <c r="U17" s="122">
        <v>39029.93</v>
      </c>
      <c r="V17" s="122">
        <v>14048.92</v>
      </c>
    </row>
    <row r="18" spans="1:22" x14ac:dyDescent="0.2">
      <c r="A18" s="56" t="s">
        <v>1506</v>
      </c>
      <c r="B18" s="121">
        <v>434380.02</v>
      </c>
      <c r="C18" s="121">
        <v>34545.379999999997</v>
      </c>
      <c r="D18" s="121">
        <v>115670.91</v>
      </c>
      <c r="E18" s="56">
        <v>202480.23</v>
      </c>
      <c r="F18" s="56">
        <v>298272</v>
      </c>
      <c r="H18" s="273">
        <v>16800</v>
      </c>
      <c r="M18" s="56">
        <v>-1057742.23</v>
      </c>
      <c r="N18" s="56">
        <v>2287611.84</v>
      </c>
      <c r="O18" s="98">
        <v>39452.83</v>
      </c>
      <c r="P18" s="98">
        <v>0</v>
      </c>
      <c r="R18" s="98">
        <v>111990</v>
      </c>
      <c r="T18" s="122">
        <v>192020</v>
      </c>
      <c r="U18" s="122">
        <v>84303.41</v>
      </c>
      <c r="V18" s="122">
        <v>10393.49</v>
      </c>
    </row>
    <row r="19" spans="1:22" x14ac:dyDescent="0.2">
      <c r="A19" s="285" t="s">
        <v>1507</v>
      </c>
      <c r="B19" s="121">
        <v>308136.38</v>
      </c>
      <c r="C19" s="121">
        <v>15292.87</v>
      </c>
      <c r="D19" s="121">
        <v>43720.73</v>
      </c>
      <c r="E19" s="56">
        <v>52150.53</v>
      </c>
      <c r="F19" s="56">
        <v>46221.15</v>
      </c>
      <c r="H19" s="273">
        <v>9150</v>
      </c>
      <c r="M19" s="56">
        <v>-2090631.82</v>
      </c>
      <c r="N19" s="56">
        <v>2658489.6</v>
      </c>
      <c r="O19" s="98">
        <v>17009.439999999999</v>
      </c>
      <c r="R19" s="98">
        <v>145690</v>
      </c>
      <c r="T19" s="122">
        <v>211060</v>
      </c>
      <c r="U19" s="122">
        <v>45114.33</v>
      </c>
      <c r="V19" s="122">
        <v>12532.23</v>
      </c>
    </row>
    <row r="20" spans="1:22" x14ac:dyDescent="0.2">
      <c r="A20" s="285" t="s">
        <v>1508</v>
      </c>
      <c r="B20" s="121">
        <v>583284.06000000006</v>
      </c>
      <c r="C20" s="121">
        <v>23088.29</v>
      </c>
      <c r="D20" s="121">
        <v>66692.61</v>
      </c>
      <c r="E20" s="56">
        <v>4400512.99</v>
      </c>
      <c r="F20" s="56">
        <v>128048.43</v>
      </c>
      <c r="H20" s="273">
        <v>11730</v>
      </c>
      <c r="M20" s="56">
        <v>4511163.97</v>
      </c>
      <c r="N20" s="56">
        <v>712043.8</v>
      </c>
      <c r="O20" s="98">
        <v>31515.8</v>
      </c>
      <c r="R20" s="98">
        <v>139750</v>
      </c>
      <c r="T20" s="122">
        <v>162015</v>
      </c>
      <c r="U20" s="122">
        <v>25314.75</v>
      </c>
      <c r="V20" s="122">
        <v>16132.44</v>
      </c>
    </row>
    <row r="21" spans="1:22" x14ac:dyDescent="0.2">
      <c r="A21" s="56" t="s">
        <v>1509</v>
      </c>
      <c r="B21" s="121">
        <v>290012.82</v>
      </c>
      <c r="C21" s="121">
        <v>8636.59</v>
      </c>
      <c r="D21" s="121">
        <v>92218.5</v>
      </c>
      <c r="E21" s="56">
        <v>298963.28000000003</v>
      </c>
      <c r="F21" s="56">
        <v>777471.51</v>
      </c>
      <c r="H21" s="273">
        <v>11956.3</v>
      </c>
      <c r="M21" s="56">
        <v>-2683582.63</v>
      </c>
      <c r="N21" s="56">
        <v>4272663.5999999996</v>
      </c>
      <c r="O21" s="98">
        <v>893.33</v>
      </c>
      <c r="R21" s="98">
        <v>76770</v>
      </c>
      <c r="T21" s="122">
        <v>135000</v>
      </c>
      <c r="U21" s="122">
        <v>44936.73</v>
      </c>
      <c r="V21" s="122">
        <v>28706.17</v>
      </c>
    </row>
    <row r="22" spans="1:22" x14ac:dyDescent="0.2">
      <c r="A22" s="285" t="s">
        <v>1510</v>
      </c>
      <c r="B22" s="121">
        <v>135689.81</v>
      </c>
      <c r="C22" s="121">
        <v>111620.95</v>
      </c>
      <c r="D22" s="121">
        <v>43666.89</v>
      </c>
      <c r="E22" s="56">
        <v>1361053.35</v>
      </c>
      <c r="F22" s="56">
        <v>112746.54</v>
      </c>
      <c r="H22" s="273">
        <v>0</v>
      </c>
      <c r="M22" s="56">
        <v>-208459.49</v>
      </c>
      <c r="N22" s="56">
        <v>2054348.01</v>
      </c>
      <c r="O22" s="98">
        <v>31052</v>
      </c>
      <c r="R22" s="98">
        <v>74850</v>
      </c>
      <c r="T22" s="122">
        <v>120590</v>
      </c>
      <c r="U22" s="122">
        <v>37240</v>
      </c>
      <c r="V22" s="122">
        <v>13542.98</v>
      </c>
    </row>
    <row r="23" spans="1:22" x14ac:dyDescent="0.2">
      <c r="A23" s="56" t="s">
        <v>1571</v>
      </c>
      <c r="B23" s="121">
        <v>855410.73</v>
      </c>
      <c r="C23" s="121">
        <v>11327.67</v>
      </c>
      <c r="D23" s="121">
        <v>42073.5</v>
      </c>
      <c r="E23" s="56">
        <v>29171.68</v>
      </c>
      <c r="F23" s="56">
        <v>155774.78</v>
      </c>
      <c r="H23" s="273">
        <v>16836.75</v>
      </c>
      <c r="M23" s="56">
        <v>-1030511.44</v>
      </c>
      <c r="N23" s="56">
        <v>2203520.5099999998</v>
      </c>
      <c r="O23" s="98">
        <v>3687.67</v>
      </c>
      <c r="R23" s="98">
        <v>78540</v>
      </c>
      <c r="T23" s="122">
        <v>138320</v>
      </c>
      <c r="U23" s="122">
        <v>30781.81</v>
      </c>
      <c r="V23" s="122">
        <v>6223.32</v>
      </c>
    </row>
    <row r="24" spans="1:22" x14ac:dyDescent="0.2">
      <c r="A24" s="56" t="s">
        <v>1511</v>
      </c>
      <c r="B24" s="121">
        <v>217063.28</v>
      </c>
      <c r="C24" s="121">
        <v>0</v>
      </c>
      <c r="D24" s="121">
        <v>78490.03</v>
      </c>
      <c r="E24" s="56">
        <v>201470.76</v>
      </c>
      <c r="F24" s="56">
        <v>977130.36</v>
      </c>
      <c r="H24" s="273">
        <v>40164.589999999997</v>
      </c>
      <c r="M24" s="56">
        <v>-1019881.94</v>
      </c>
      <c r="N24" s="56">
        <v>2350727.5299999998</v>
      </c>
      <c r="O24" s="98">
        <v>303571.37</v>
      </c>
      <c r="P24" s="98">
        <v>0</v>
      </c>
      <c r="R24" s="98">
        <v>150580</v>
      </c>
      <c r="T24" s="122">
        <v>203600</v>
      </c>
      <c r="U24" s="122">
        <v>69553.31</v>
      </c>
      <c r="V24" s="122">
        <v>27925.81</v>
      </c>
    </row>
    <row r="25" spans="1:22" x14ac:dyDescent="0.2">
      <c r="A25" s="56" t="s">
        <v>1512</v>
      </c>
      <c r="B25" s="121">
        <v>5378.56</v>
      </c>
      <c r="C25" s="121">
        <v>0</v>
      </c>
      <c r="D25" s="121">
        <v>112329.07</v>
      </c>
      <c r="E25" s="56">
        <v>869519.99</v>
      </c>
      <c r="F25" s="56">
        <v>410719.11</v>
      </c>
      <c r="G25" s="273">
        <v>90000</v>
      </c>
      <c r="H25" s="273">
        <v>22291.65</v>
      </c>
      <c r="M25" s="56">
        <v>-1902313.1</v>
      </c>
      <c r="N25" s="56">
        <v>3163898.35</v>
      </c>
      <c r="O25" s="98">
        <v>185477.99</v>
      </c>
      <c r="P25" s="98">
        <v>0</v>
      </c>
      <c r="R25" s="98">
        <v>101600</v>
      </c>
      <c r="T25" s="122">
        <v>176390</v>
      </c>
      <c r="U25" s="122">
        <v>47156.82</v>
      </c>
      <c r="V25" s="122">
        <v>25195.34</v>
      </c>
    </row>
    <row r="26" spans="1:22" x14ac:dyDescent="0.2">
      <c r="A26" s="56" t="s">
        <v>1513</v>
      </c>
      <c r="B26" s="121">
        <v>456812.99</v>
      </c>
      <c r="C26" s="121">
        <v>94155</v>
      </c>
      <c r="D26" s="121">
        <v>64650</v>
      </c>
      <c r="E26" s="56">
        <v>1279194.67</v>
      </c>
      <c r="F26" s="56">
        <v>3905848.79</v>
      </c>
      <c r="H26" s="273">
        <v>62045.3</v>
      </c>
      <c r="M26" s="56">
        <v>0</v>
      </c>
      <c r="N26" s="56">
        <v>2060186.09</v>
      </c>
      <c r="O26" s="98">
        <v>310093.64</v>
      </c>
      <c r="P26" s="98">
        <v>100000</v>
      </c>
      <c r="R26" s="98">
        <v>184840</v>
      </c>
      <c r="T26" s="122">
        <v>237880</v>
      </c>
      <c r="U26" s="122">
        <v>91169.2</v>
      </c>
      <c r="V26" s="122">
        <v>27597.87</v>
      </c>
    </row>
    <row r="27" spans="1:22" x14ac:dyDescent="0.2">
      <c r="A27" s="56" t="s">
        <v>1514</v>
      </c>
      <c r="B27" s="121">
        <v>204622.5</v>
      </c>
      <c r="C27" s="121">
        <v>603</v>
      </c>
      <c r="D27" s="121">
        <v>70209.960000000006</v>
      </c>
      <c r="E27" s="56">
        <v>781236.67</v>
      </c>
      <c r="F27" s="56">
        <v>610575.94999999995</v>
      </c>
      <c r="H27" s="273">
        <v>21094.560000000001</v>
      </c>
      <c r="M27" s="56">
        <v>0</v>
      </c>
      <c r="N27" s="56">
        <v>2920599.11</v>
      </c>
      <c r="O27" s="98">
        <v>171799.15</v>
      </c>
      <c r="R27" s="98">
        <v>133850</v>
      </c>
      <c r="T27" s="122">
        <v>167480</v>
      </c>
      <c r="U27" s="122">
        <v>46229.95</v>
      </c>
      <c r="V27" s="122">
        <v>33443.43</v>
      </c>
    </row>
    <row r="28" spans="1:22" x14ac:dyDescent="0.2">
      <c r="A28" s="56" t="s">
        <v>1515</v>
      </c>
      <c r="B28" s="121">
        <v>185677.38</v>
      </c>
      <c r="C28" s="121">
        <v>569.5</v>
      </c>
      <c r="D28" s="121">
        <v>26729.22</v>
      </c>
      <c r="E28" s="56">
        <v>572719.52</v>
      </c>
      <c r="F28" s="56">
        <v>208081.39</v>
      </c>
      <c r="H28" s="273">
        <v>28081.3</v>
      </c>
      <c r="M28" s="56">
        <v>0</v>
      </c>
      <c r="N28" s="56">
        <v>1187021.07</v>
      </c>
      <c r="O28" s="98">
        <v>260805.27</v>
      </c>
      <c r="R28" s="98">
        <v>131430</v>
      </c>
      <c r="T28" s="122">
        <v>191370</v>
      </c>
      <c r="U28" s="122">
        <v>49338.13</v>
      </c>
      <c r="V28" s="122">
        <v>18201.830000000002</v>
      </c>
    </row>
    <row r="29" spans="1:22" x14ac:dyDescent="0.2">
      <c r="A29" s="56" t="s">
        <v>1516</v>
      </c>
      <c r="B29" s="121">
        <v>193088.22</v>
      </c>
      <c r="C29" s="121">
        <v>0</v>
      </c>
      <c r="D29" s="121">
        <v>34583.769999999997</v>
      </c>
      <c r="E29" s="56">
        <v>647229.93999999994</v>
      </c>
      <c r="F29" s="56">
        <v>295198.94</v>
      </c>
      <c r="H29" s="273">
        <v>22854.85</v>
      </c>
      <c r="J29" s="273">
        <v>0</v>
      </c>
      <c r="M29" s="56">
        <v>0</v>
      </c>
      <c r="N29" s="56">
        <v>2650223.29</v>
      </c>
      <c r="O29" s="98">
        <v>194067.41</v>
      </c>
      <c r="P29" s="98">
        <v>40000</v>
      </c>
      <c r="R29" s="98">
        <v>109570</v>
      </c>
      <c r="T29" s="122">
        <v>142995</v>
      </c>
      <c r="U29" s="122">
        <v>51156.78</v>
      </c>
      <c r="V29" s="122">
        <v>21674.94</v>
      </c>
    </row>
    <row r="30" spans="1:22" x14ac:dyDescent="0.2">
      <c r="A30" s="56" t="s">
        <v>1517</v>
      </c>
      <c r="B30" s="121">
        <v>329648.82</v>
      </c>
      <c r="C30" s="121">
        <v>770.5</v>
      </c>
      <c r="D30" s="121">
        <v>71652.11</v>
      </c>
      <c r="E30" s="56">
        <v>1822674.83</v>
      </c>
      <c r="F30" s="56">
        <v>217978.72</v>
      </c>
      <c r="H30" s="273">
        <v>17909</v>
      </c>
      <c r="J30" s="273">
        <v>7</v>
      </c>
      <c r="M30" s="56">
        <v>0</v>
      </c>
      <c r="N30" s="56">
        <v>1714501.17</v>
      </c>
      <c r="O30" s="98">
        <v>154071.22</v>
      </c>
      <c r="R30" s="98">
        <v>67090</v>
      </c>
      <c r="T30" s="122">
        <v>88769.68</v>
      </c>
      <c r="U30" s="122">
        <v>45737.51</v>
      </c>
      <c r="V30" s="122">
        <v>26719.27</v>
      </c>
    </row>
    <row r="31" spans="1:22" x14ac:dyDescent="0.2">
      <c r="A31" s="56" t="s">
        <v>1518</v>
      </c>
      <c r="B31" s="121">
        <v>505360.15</v>
      </c>
      <c r="C31" s="121">
        <v>0</v>
      </c>
      <c r="D31" s="121">
        <v>133044.9</v>
      </c>
      <c r="E31" s="56">
        <v>827994.41</v>
      </c>
      <c r="F31" s="56">
        <v>1268501.3</v>
      </c>
      <c r="H31" s="273">
        <v>50946.38</v>
      </c>
      <c r="M31" s="56">
        <v>0</v>
      </c>
      <c r="N31" s="56">
        <v>2482860.59</v>
      </c>
      <c r="O31" s="98">
        <v>239689.02</v>
      </c>
      <c r="R31" s="98">
        <v>130150</v>
      </c>
      <c r="T31" s="122">
        <v>178290</v>
      </c>
      <c r="U31" s="122">
        <v>106765.75999999999</v>
      </c>
      <c r="V31" s="122">
        <v>26808.720000000001</v>
      </c>
    </row>
    <row r="32" spans="1:22" x14ac:dyDescent="0.2">
      <c r="A32" s="56" t="s">
        <v>1519</v>
      </c>
      <c r="B32" s="121">
        <v>311432.96000000002</v>
      </c>
      <c r="C32" s="121">
        <v>0</v>
      </c>
      <c r="D32" s="121">
        <v>40938.769999999997</v>
      </c>
      <c r="E32" s="56">
        <v>554080.77</v>
      </c>
      <c r="F32" s="56">
        <v>317915.46999999997</v>
      </c>
      <c r="H32" s="273">
        <v>20100</v>
      </c>
      <c r="M32" s="56">
        <v>-971410.78</v>
      </c>
      <c r="N32" s="56">
        <v>2102364.12</v>
      </c>
      <c r="O32" s="98">
        <v>147906.35</v>
      </c>
      <c r="R32" s="98">
        <v>95350</v>
      </c>
      <c r="S32" s="98">
        <v>3000</v>
      </c>
      <c r="T32" s="122">
        <v>123988</v>
      </c>
      <c r="U32" s="122">
        <v>36516.99</v>
      </c>
      <c r="V32" s="122">
        <v>11836.73</v>
      </c>
    </row>
    <row r="33" spans="1:22" x14ac:dyDescent="0.2">
      <c r="A33" s="56" t="s">
        <v>1520</v>
      </c>
      <c r="B33" s="121">
        <v>94319.65</v>
      </c>
      <c r="C33" s="121">
        <v>0</v>
      </c>
      <c r="D33" s="121">
        <v>23360.97</v>
      </c>
      <c r="E33" s="56">
        <v>624108.77</v>
      </c>
      <c r="F33" s="56">
        <v>652552.73</v>
      </c>
      <c r="H33" s="273">
        <v>44750</v>
      </c>
      <c r="J33" s="273">
        <v>0</v>
      </c>
      <c r="M33" s="56">
        <v>364709.46</v>
      </c>
      <c r="N33" s="56">
        <v>923152.19</v>
      </c>
      <c r="O33" s="98">
        <v>232049.05</v>
      </c>
      <c r="R33" s="98">
        <v>140180</v>
      </c>
      <c r="T33" s="122">
        <v>198150</v>
      </c>
      <c r="U33" s="122">
        <v>75857.55</v>
      </c>
      <c r="V33" s="122">
        <v>26085.03</v>
      </c>
    </row>
    <row r="34" spans="1:22" x14ac:dyDescent="0.2">
      <c r="A34" s="56" t="s">
        <v>1521</v>
      </c>
      <c r="B34" s="121">
        <v>229672.82</v>
      </c>
      <c r="C34" s="121">
        <v>0</v>
      </c>
      <c r="D34" s="121">
        <v>56645.62</v>
      </c>
      <c r="E34" s="56">
        <v>1270177.1100000001</v>
      </c>
      <c r="F34" s="56">
        <v>675897.94</v>
      </c>
      <c r="H34" s="273">
        <v>30445.31</v>
      </c>
      <c r="M34" s="56">
        <v>0</v>
      </c>
      <c r="N34" s="56">
        <v>2548141.21</v>
      </c>
      <c r="O34" s="98">
        <v>222255.68</v>
      </c>
      <c r="P34" s="98">
        <v>0</v>
      </c>
      <c r="R34" s="98">
        <v>173150</v>
      </c>
      <c r="T34" s="122">
        <v>189930</v>
      </c>
      <c r="U34" s="122">
        <v>78354.009999999995</v>
      </c>
      <c r="V34" s="122">
        <v>21992.400000000001</v>
      </c>
    </row>
    <row r="35" spans="1:22" x14ac:dyDescent="0.2">
      <c r="A35" s="285" t="s">
        <v>1574</v>
      </c>
      <c r="B35" s="121">
        <v>162667.53</v>
      </c>
      <c r="C35" s="121">
        <v>0</v>
      </c>
      <c r="D35" s="121">
        <v>51751.93</v>
      </c>
      <c r="E35" s="56">
        <v>398244.32</v>
      </c>
      <c r="F35" s="56">
        <v>591659.74</v>
      </c>
      <c r="H35" s="273">
        <v>30250</v>
      </c>
      <c r="M35" s="56">
        <v>0</v>
      </c>
      <c r="N35" s="56">
        <v>1650244.41</v>
      </c>
      <c r="O35" s="98">
        <v>174622.41</v>
      </c>
      <c r="P35" s="98">
        <v>0</v>
      </c>
      <c r="R35" s="98">
        <v>88640</v>
      </c>
      <c r="T35" s="122">
        <v>115540</v>
      </c>
      <c r="U35" s="122">
        <v>48408.71</v>
      </c>
      <c r="V35" s="122">
        <v>21992.22</v>
      </c>
    </row>
    <row r="36" spans="1:22" x14ac:dyDescent="0.2">
      <c r="A36" s="56" t="s">
        <v>1522</v>
      </c>
      <c r="B36" s="121">
        <v>217845.72</v>
      </c>
      <c r="C36" s="121">
        <v>12000</v>
      </c>
      <c r="D36" s="121">
        <v>28560.35</v>
      </c>
      <c r="E36" s="56">
        <v>78829.11</v>
      </c>
      <c r="F36" s="56">
        <v>403052.83</v>
      </c>
      <c r="H36" s="273">
        <v>19181.830000000002</v>
      </c>
      <c r="M36" s="56">
        <v>-1196040.81</v>
      </c>
      <c r="N36" s="56">
        <v>1948644.79</v>
      </c>
      <c r="O36" s="98">
        <v>19891.95</v>
      </c>
      <c r="R36" s="98">
        <v>111530</v>
      </c>
      <c r="T36" s="122">
        <v>125850</v>
      </c>
      <c r="U36" s="122">
        <v>29190.35</v>
      </c>
      <c r="V36" s="122">
        <v>5663.4</v>
      </c>
    </row>
    <row r="37" spans="1:22" x14ac:dyDescent="0.2">
      <c r="A37" s="285" t="s">
        <v>1523</v>
      </c>
      <c r="B37" s="121">
        <v>312213.68</v>
      </c>
      <c r="C37" s="121">
        <v>48800</v>
      </c>
      <c r="D37" s="121">
        <v>44066.42</v>
      </c>
      <c r="E37" s="56">
        <v>-433768.71</v>
      </c>
      <c r="F37" s="56">
        <v>896804.95</v>
      </c>
      <c r="H37" s="273">
        <v>27750</v>
      </c>
      <c r="M37" s="56">
        <v>-1253951.57</v>
      </c>
      <c r="N37" s="56">
        <v>2125603</v>
      </c>
      <c r="O37" s="98">
        <v>69274.960000000006</v>
      </c>
      <c r="Q37" s="98">
        <v>719.76</v>
      </c>
      <c r="R37" s="98">
        <v>179110</v>
      </c>
      <c r="S37" s="98">
        <v>309</v>
      </c>
      <c r="T37" s="122">
        <v>223842</v>
      </c>
      <c r="U37" s="122">
        <v>46873.71</v>
      </c>
      <c r="V37" s="122">
        <v>3244.1</v>
      </c>
    </row>
    <row r="38" spans="1:22" x14ac:dyDescent="0.2">
      <c r="A38" s="56" t="s">
        <v>1524</v>
      </c>
      <c r="B38" s="121">
        <v>204980.95</v>
      </c>
      <c r="C38" s="121">
        <v>8400</v>
      </c>
      <c r="D38" s="121">
        <v>25176</v>
      </c>
      <c r="E38" s="56">
        <v>174091.17</v>
      </c>
      <c r="F38" s="56">
        <v>342230.61</v>
      </c>
      <c r="H38" s="273">
        <v>16785.990000000002</v>
      </c>
      <c r="M38" s="56">
        <v>-1111470.77</v>
      </c>
      <c r="N38" s="56">
        <v>1917883.16</v>
      </c>
      <c r="O38" s="98">
        <v>3481.8</v>
      </c>
      <c r="Q38" s="98">
        <v>0</v>
      </c>
      <c r="R38" s="98">
        <v>117570</v>
      </c>
      <c r="T38" s="122">
        <v>150470</v>
      </c>
      <c r="U38" s="122">
        <v>26763.54</v>
      </c>
      <c r="V38" s="122">
        <v>10606.91</v>
      </c>
    </row>
    <row r="39" spans="1:22" x14ac:dyDescent="0.2">
      <c r="A39" s="56" t="s">
        <v>1525</v>
      </c>
      <c r="B39" s="121">
        <v>438085.43</v>
      </c>
      <c r="C39" s="121">
        <v>28800</v>
      </c>
      <c r="D39" s="121">
        <v>76784.479999999996</v>
      </c>
      <c r="E39" s="56">
        <v>313060.62</v>
      </c>
      <c r="F39" s="56">
        <v>1163219.48</v>
      </c>
      <c r="J39" s="273">
        <v>0</v>
      </c>
      <c r="M39" s="56">
        <v>-176275.09</v>
      </c>
      <c r="N39" s="56">
        <v>2205072.4900000002</v>
      </c>
      <c r="O39" s="98">
        <v>73548.89</v>
      </c>
      <c r="R39" s="98">
        <v>144150</v>
      </c>
      <c r="S39" s="98">
        <v>1500</v>
      </c>
      <c r="T39" s="122">
        <v>192330</v>
      </c>
      <c r="U39" s="122">
        <v>16036.1</v>
      </c>
      <c r="V39" s="122">
        <v>17500.18</v>
      </c>
    </row>
    <row r="40" spans="1:22" x14ac:dyDescent="0.2">
      <c r="A40" s="285" t="s">
        <v>1526</v>
      </c>
      <c r="B40" s="121">
        <v>392029.24</v>
      </c>
      <c r="C40" s="121">
        <v>25200</v>
      </c>
      <c r="D40" s="121">
        <v>88394.77</v>
      </c>
      <c r="E40" s="56">
        <v>2376179.06</v>
      </c>
      <c r="F40" s="56">
        <v>735384.88</v>
      </c>
      <c r="H40" s="273">
        <v>33485.83</v>
      </c>
      <c r="M40" s="56">
        <v>1756669.79</v>
      </c>
      <c r="N40" s="56">
        <v>1879861.02</v>
      </c>
      <c r="O40" s="98">
        <v>106624.39</v>
      </c>
      <c r="R40" s="98">
        <v>98840</v>
      </c>
      <c r="T40" s="122">
        <v>170900</v>
      </c>
      <c r="U40" s="122">
        <v>62136.160000000003</v>
      </c>
      <c r="V40" s="122">
        <v>11201.92</v>
      </c>
    </row>
    <row r="41" spans="1:22" x14ac:dyDescent="0.2">
      <c r="A41" s="56" t="s">
        <v>1527</v>
      </c>
      <c r="B41" s="121">
        <v>637151.52</v>
      </c>
      <c r="C41" s="121">
        <v>21600</v>
      </c>
      <c r="D41" s="121">
        <v>86319.58</v>
      </c>
      <c r="E41" s="56">
        <v>729231.68</v>
      </c>
      <c r="F41" s="56">
        <v>565202.56999999995</v>
      </c>
      <c r="H41" s="273">
        <v>26524.66</v>
      </c>
      <c r="M41" s="56">
        <v>-1716363.96</v>
      </c>
      <c r="N41" s="56">
        <v>3832429.73</v>
      </c>
      <c r="O41" s="98">
        <v>38828.089999999997</v>
      </c>
      <c r="R41" s="98">
        <v>183990</v>
      </c>
      <c r="T41" s="122">
        <v>253070</v>
      </c>
      <c r="U41" s="122">
        <v>41358.06</v>
      </c>
      <c r="V41" s="122">
        <v>17175.11</v>
      </c>
    </row>
    <row r="42" spans="1:22" x14ac:dyDescent="0.2">
      <c r="A42" s="56" t="s">
        <v>1528</v>
      </c>
      <c r="B42" s="121">
        <v>223653.39</v>
      </c>
      <c r="C42" s="121">
        <v>10800</v>
      </c>
      <c r="D42" s="121">
        <v>42713.25</v>
      </c>
      <c r="E42" s="56">
        <v>238444.37</v>
      </c>
      <c r="F42" s="56">
        <v>1800685.62</v>
      </c>
      <c r="H42" s="273">
        <v>19350</v>
      </c>
      <c r="M42" s="56">
        <v>376694.21</v>
      </c>
      <c r="N42" s="56">
        <v>1975418.72</v>
      </c>
      <c r="O42" s="98">
        <v>56677.06</v>
      </c>
      <c r="R42" s="98">
        <v>125940</v>
      </c>
      <c r="S42" s="98">
        <v>0</v>
      </c>
      <c r="T42" s="122">
        <v>167560</v>
      </c>
      <c r="U42" s="122">
        <v>48640.84</v>
      </c>
      <c r="V42" s="122">
        <v>18000.52</v>
      </c>
    </row>
    <row r="43" spans="1:22" x14ac:dyDescent="0.2">
      <c r="A43" s="56" t="s">
        <v>1529</v>
      </c>
      <c r="B43" s="121">
        <v>262212.87</v>
      </c>
      <c r="C43" s="121">
        <v>0</v>
      </c>
      <c r="D43" s="121">
        <v>32232.35</v>
      </c>
      <c r="E43" s="56">
        <v>176425.37</v>
      </c>
      <c r="F43" s="56">
        <v>178447.45</v>
      </c>
      <c r="H43" s="273">
        <v>20855.68</v>
      </c>
      <c r="M43" s="56">
        <v>-886643.33</v>
      </c>
      <c r="N43" s="56">
        <v>1580455.21</v>
      </c>
      <c r="O43" s="98">
        <v>12869.55</v>
      </c>
      <c r="R43" s="98">
        <v>91960</v>
      </c>
      <c r="T43" s="122">
        <v>121090</v>
      </c>
      <c r="U43" s="122">
        <v>25682.400000000001</v>
      </c>
      <c r="V43" s="122">
        <v>5456.67</v>
      </c>
    </row>
    <row r="44" spans="1:22" x14ac:dyDescent="0.2">
      <c r="A44" s="56" t="s">
        <v>1530</v>
      </c>
      <c r="B44" s="121">
        <v>301991.78000000003</v>
      </c>
      <c r="C44" s="121">
        <v>0</v>
      </c>
      <c r="D44" s="121">
        <v>74744.27</v>
      </c>
      <c r="E44" s="56">
        <v>539101.80000000005</v>
      </c>
      <c r="F44" s="56">
        <v>652758.11</v>
      </c>
      <c r="H44" s="273">
        <v>29300</v>
      </c>
      <c r="M44" s="56">
        <v>-935734.88</v>
      </c>
      <c r="N44" s="56">
        <v>2583577.5299999998</v>
      </c>
      <c r="O44" s="98">
        <v>26636.66</v>
      </c>
      <c r="R44" s="98">
        <v>120450</v>
      </c>
      <c r="T44" s="122">
        <v>158760</v>
      </c>
      <c r="U44" s="122">
        <v>70473.350000000006</v>
      </c>
      <c r="V44" s="122">
        <v>16746</v>
      </c>
    </row>
    <row r="45" spans="1:22" x14ac:dyDescent="0.2">
      <c r="A45" s="56" t="s">
        <v>1531</v>
      </c>
      <c r="B45" s="121">
        <v>335686.99</v>
      </c>
      <c r="C45" s="121">
        <v>15000</v>
      </c>
      <c r="D45" s="121">
        <v>61364.32</v>
      </c>
      <c r="E45" s="56">
        <v>261360.18</v>
      </c>
      <c r="F45" s="56">
        <v>706474.14</v>
      </c>
      <c r="M45" s="56">
        <v>-469171.78</v>
      </c>
      <c r="N45" s="56">
        <v>1850667.12</v>
      </c>
      <c r="O45" s="98">
        <v>30800</v>
      </c>
      <c r="R45" s="98">
        <v>80060</v>
      </c>
      <c r="T45" s="122">
        <v>98470</v>
      </c>
      <c r="U45" s="122">
        <v>7979.77</v>
      </c>
      <c r="V45" s="122">
        <v>5097.9399999999996</v>
      </c>
    </row>
    <row r="46" spans="1:22" x14ac:dyDescent="0.2">
      <c r="A46" s="56" t="s">
        <v>1532</v>
      </c>
      <c r="B46" s="121">
        <v>167249.76999999999</v>
      </c>
      <c r="C46" s="121">
        <v>18000</v>
      </c>
      <c r="D46" s="121">
        <v>17969.11</v>
      </c>
      <c r="E46" s="56">
        <v>388507.78</v>
      </c>
      <c r="F46" s="56">
        <v>463623.11</v>
      </c>
      <c r="M46" s="56">
        <v>-2065072.41</v>
      </c>
      <c r="N46" s="56">
        <v>3139393.79</v>
      </c>
      <c r="O46" s="98">
        <v>82725.55</v>
      </c>
      <c r="T46" s="122">
        <v>67840</v>
      </c>
      <c r="U46" s="122">
        <v>13103</v>
      </c>
      <c r="V46" s="122">
        <v>17598.16</v>
      </c>
    </row>
    <row r="47" spans="1:22" x14ac:dyDescent="0.2">
      <c r="A47" s="56" t="s">
        <v>1533</v>
      </c>
      <c r="B47" s="121">
        <v>139227.9</v>
      </c>
      <c r="C47" s="121">
        <v>17400</v>
      </c>
      <c r="D47" s="121">
        <v>27899.16</v>
      </c>
      <c r="E47" s="56">
        <v>247971.5</v>
      </c>
      <c r="F47" s="56">
        <v>917679.33</v>
      </c>
      <c r="H47" s="273">
        <v>16750</v>
      </c>
      <c r="M47" s="56">
        <v>-1214848.0900000001</v>
      </c>
      <c r="N47" s="56">
        <v>2592803.14</v>
      </c>
      <c r="O47" s="98">
        <v>37568.480000000003</v>
      </c>
      <c r="R47" s="98">
        <v>120190</v>
      </c>
      <c r="T47" s="122">
        <v>138940</v>
      </c>
      <c r="U47" s="122">
        <v>44261.77</v>
      </c>
      <c r="V47" s="122">
        <v>15944.87</v>
      </c>
    </row>
    <row r="48" spans="1:22" x14ac:dyDescent="0.2">
      <c r="A48" s="56" t="s">
        <v>1534</v>
      </c>
      <c r="B48" s="121">
        <v>435711.22</v>
      </c>
      <c r="C48" s="121">
        <v>15000</v>
      </c>
      <c r="D48" s="121">
        <v>33757.870000000003</v>
      </c>
      <c r="E48" s="56">
        <v>114354.83</v>
      </c>
      <c r="F48" s="56">
        <v>388387.32</v>
      </c>
      <c r="H48" s="273">
        <v>18344.09</v>
      </c>
      <c r="M48" s="56">
        <v>-1216717.6299999999</v>
      </c>
      <c r="N48" s="56">
        <v>2213150.63</v>
      </c>
      <c r="O48" s="98">
        <v>8538.5300000000007</v>
      </c>
      <c r="R48" s="98">
        <v>106340</v>
      </c>
      <c r="T48" s="122">
        <v>113010</v>
      </c>
      <c r="U48" s="122">
        <v>22491.61</v>
      </c>
      <c r="V48" s="122">
        <v>5408.77</v>
      </c>
    </row>
    <row r="49" spans="1:23" x14ac:dyDescent="0.2">
      <c r="A49" s="56" t="s">
        <v>1535</v>
      </c>
      <c r="B49" s="121">
        <v>142637.53</v>
      </c>
      <c r="C49" s="121">
        <v>0</v>
      </c>
      <c r="D49" s="121">
        <v>33344.1</v>
      </c>
      <c r="E49" s="56">
        <v>712821.33</v>
      </c>
      <c r="F49" s="56">
        <v>623013.85</v>
      </c>
      <c r="H49" s="273">
        <v>27000</v>
      </c>
      <c r="M49" s="56">
        <v>-585034.39</v>
      </c>
      <c r="N49" s="56">
        <v>2118686.35</v>
      </c>
      <c r="O49" s="98">
        <v>19755.009999999998</v>
      </c>
      <c r="R49" s="98">
        <v>103390</v>
      </c>
      <c r="T49" s="122">
        <v>122042</v>
      </c>
      <c r="U49" s="122">
        <v>30836.799999999999</v>
      </c>
      <c r="V49" s="122">
        <v>14171.36</v>
      </c>
    </row>
    <row r="50" spans="1:23" x14ac:dyDescent="0.2">
      <c r="A50" s="56" t="s">
        <v>1536</v>
      </c>
      <c r="B50" s="121">
        <v>471976.23</v>
      </c>
      <c r="C50" s="121">
        <v>0</v>
      </c>
      <c r="D50" s="121">
        <v>71706.47</v>
      </c>
      <c r="E50" s="56">
        <v>974783.15</v>
      </c>
      <c r="F50" s="56">
        <v>289910.31</v>
      </c>
      <c r="M50" s="56">
        <v>-1394410.94</v>
      </c>
      <c r="N50" s="56">
        <v>3206691.97</v>
      </c>
      <c r="O50" s="98">
        <v>112596.16</v>
      </c>
      <c r="R50" s="98">
        <v>183450</v>
      </c>
      <c r="S50" s="98">
        <v>1800</v>
      </c>
      <c r="T50" s="122">
        <v>237170</v>
      </c>
      <c r="U50" s="122">
        <v>25867.51</v>
      </c>
      <c r="V50" s="122">
        <v>16795.52</v>
      </c>
      <c r="W50" s="122">
        <v>0</v>
      </c>
    </row>
    <row r="51" spans="1:23" x14ac:dyDescent="0.2">
      <c r="A51" s="56" t="s">
        <v>1537</v>
      </c>
      <c r="B51" s="121">
        <v>134266</v>
      </c>
      <c r="C51" s="121">
        <v>0</v>
      </c>
      <c r="D51" s="121">
        <v>152115.26</v>
      </c>
      <c r="E51" s="56">
        <v>15364.47</v>
      </c>
      <c r="F51" s="56">
        <v>1469798.71</v>
      </c>
      <c r="H51" s="273">
        <v>113004.8</v>
      </c>
      <c r="J51" s="273">
        <v>0</v>
      </c>
      <c r="M51" s="56">
        <v>-953932.85</v>
      </c>
      <c r="N51" s="56">
        <v>2598703.46</v>
      </c>
      <c r="O51" s="98">
        <v>202426.05</v>
      </c>
      <c r="R51" s="98">
        <v>153400</v>
      </c>
      <c r="S51" s="98">
        <v>1800</v>
      </c>
      <c r="T51" s="122">
        <v>263346</v>
      </c>
      <c r="U51" s="122">
        <v>37765.4</v>
      </c>
      <c r="V51" s="122">
        <v>37727.620000000003</v>
      </c>
    </row>
    <row r="52" spans="1:23" x14ac:dyDescent="0.2">
      <c r="A52" s="56" t="s">
        <v>1538</v>
      </c>
      <c r="B52" s="121">
        <v>385784.73</v>
      </c>
      <c r="C52" s="121">
        <v>0</v>
      </c>
      <c r="D52" s="121">
        <v>33347.980000000003</v>
      </c>
      <c r="E52" s="56">
        <v>260684.31</v>
      </c>
      <c r="F52" s="56">
        <v>272441.3</v>
      </c>
      <c r="J52" s="273">
        <v>0</v>
      </c>
      <c r="M52" s="56">
        <v>-1430758</v>
      </c>
      <c r="N52" s="56">
        <v>2341456.5299999998</v>
      </c>
      <c r="O52" s="98">
        <v>133848.47</v>
      </c>
      <c r="R52" s="98">
        <v>28090</v>
      </c>
      <c r="T52" s="122">
        <v>79725.600000000006</v>
      </c>
      <c r="U52" s="122">
        <v>21963.8</v>
      </c>
      <c r="V52" s="122">
        <v>16587.28</v>
      </c>
    </row>
    <row r="53" spans="1:23" x14ac:dyDescent="0.2">
      <c r="A53" s="56" t="s">
        <v>1539</v>
      </c>
      <c r="B53" s="121">
        <v>510184.46</v>
      </c>
      <c r="C53" s="121">
        <v>35300</v>
      </c>
      <c r="D53" s="121">
        <v>114535.82</v>
      </c>
      <c r="E53" s="56">
        <v>2155585.41</v>
      </c>
      <c r="F53" s="56">
        <v>850041.77</v>
      </c>
      <c r="H53" s="273">
        <v>0</v>
      </c>
      <c r="J53" s="273">
        <v>0</v>
      </c>
      <c r="M53" s="56">
        <v>2008223.59</v>
      </c>
      <c r="N53" s="56">
        <v>1574485.41</v>
      </c>
      <c r="O53" s="98">
        <v>352291.43</v>
      </c>
      <c r="R53" s="98">
        <v>1121500</v>
      </c>
      <c r="T53" s="122">
        <v>1262554.8</v>
      </c>
      <c r="U53" s="122">
        <v>83864.210000000006</v>
      </c>
      <c r="V53" s="122">
        <v>37541.96</v>
      </c>
    </row>
    <row r="54" spans="1:23" x14ac:dyDescent="0.2">
      <c r="A54" s="56" t="s">
        <v>1540</v>
      </c>
      <c r="B54" s="121">
        <v>234744.09</v>
      </c>
      <c r="C54" s="121">
        <v>0</v>
      </c>
      <c r="D54" s="121">
        <v>38145.18</v>
      </c>
      <c r="E54" s="56">
        <v>2</v>
      </c>
      <c r="F54" s="56">
        <v>85757.64</v>
      </c>
      <c r="H54" s="273">
        <v>4800</v>
      </c>
      <c r="M54" s="56">
        <v>-1250983.1100000001</v>
      </c>
      <c r="N54" s="56">
        <v>1566508.7</v>
      </c>
      <c r="O54" s="98">
        <v>84612.75</v>
      </c>
      <c r="R54" s="98">
        <v>132960</v>
      </c>
      <c r="T54" s="122">
        <v>169150</v>
      </c>
      <c r="U54" s="122">
        <v>6519.39</v>
      </c>
      <c r="V54" s="122">
        <v>1907.04</v>
      </c>
    </row>
    <row r="55" spans="1:23" x14ac:dyDescent="0.2">
      <c r="A55" s="56" t="s">
        <v>1541</v>
      </c>
      <c r="B55" s="121">
        <v>199798.61</v>
      </c>
      <c r="C55" s="121">
        <v>0</v>
      </c>
      <c r="D55" s="121">
        <v>57478.93</v>
      </c>
      <c r="E55" s="56">
        <v>12411.92</v>
      </c>
      <c r="F55" s="56">
        <v>116613.68</v>
      </c>
      <c r="M55" s="56">
        <v>-2189294.04</v>
      </c>
      <c r="N55" s="56">
        <v>2534998.48</v>
      </c>
      <c r="O55" s="98">
        <v>118773.33</v>
      </c>
      <c r="R55" s="98">
        <v>186560</v>
      </c>
      <c r="T55" s="122">
        <v>232090</v>
      </c>
      <c r="U55" s="122">
        <v>27704.07</v>
      </c>
      <c r="V55" s="122">
        <v>3323.56</v>
      </c>
    </row>
    <row r="56" spans="1:23" x14ac:dyDescent="0.2">
      <c r="A56" s="56" t="s">
        <v>1542</v>
      </c>
      <c r="B56" s="121">
        <v>142541.71</v>
      </c>
      <c r="C56" s="121">
        <v>0</v>
      </c>
      <c r="D56" s="121">
        <v>39724.660000000003</v>
      </c>
      <c r="E56" s="56">
        <v>166679.81</v>
      </c>
      <c r="F56" s="56">
        <v>303225.83</v>
      </c>
      <c r="M56" s="56">
        <v>-1775597.1</v>
      </c>
      <c r="N56" s="56">
        <v>2415193.5099999998</v>
      </c>
      <c r="O56" s="98">
        <v>89302.17</v>
      </c>
      <c r="R56" s="98">
        <v>148260</v>
      </c>
      <c r="T56" s="122">
        <v>182575</v>
      </c>
      <c r="U56" s="122">
        <v>31820.2</v>
      </c>
      <c r="V56" s="122">
        <v>8875.3700000000008</v>
      </c>
    </row>
    <row r="57" spans="1:23" x14ac:dyDescent="0.2">
      <c r="A57" s="56" t="s">
        <v>1543</v>
      </c>
      <c r="B57" s="121">
        <v>70246.600000000006</v>
      </c>
      <c r="C57" s="121">
        <v>0</v>
      </c>
      <c r="D57" s="121">
        <v>33950.14</v>
      </c>
      <c r="E57" s="56">
        <v>304339.40000000002</v>
      </c>
      <c r="F57" s="56">
        <v>324876.49</v>
      </c>
      <c r="H57" s="273">
        <v>12946.26</v>
      </c>
      <c r="M57" s="56">
        <v>-732421.06</v>
      </c>
      <c r="N57" s="56">
        <v>1430245.31</v>
      </c>
      <c r="O57" s="98">
        <v>88573.6</v>
      </c>
      <c r="R57" s="98">
        <v>132040</v>
      </c>
      <c r="T57" s="122">
        <v>150440</v>
      </c>
      <c r="U57" s="122">
        <v>26991.26</v>
      </c>
      <c r="V57" s="122">
        <v>19619.22</v>
      </c>
    </row>
    <row r="58" spans="1:23" x14ac:dyDescent="0.2">
      <c r="A58" s="56" t="s">
        <v>1544</v>
      </c>
      <c r="B58" s="121">
        <v>77473.649999999994</v>
      </c>
      <c r="C58" s="121">
        <v>0</v>
      </c>
      <c r="D58" s="121">
        <v>126120.32000000001</v>
      </c>
      <c r="E58" s="56">
        <v>51859.75</v>
      </c>
      <c r="F58" s="56">
        <v>1558109.07</v>
      </c>
      <c r="H58" s="273">
        <v>0</v>
      </c>
      <c r="M58" s="56">
        <v>-1132939.02</v>
      </c>
      <c r="N58" s="56">
        <v>2897338.69</v>
      </c>
      <c r="O58" s="98">
        <v>204696.56</v>
      </c>
      <c r="R58" s="98">
        <v>162530</v>
      </c>
      <c r="T58" s="122">
        <v>215380</v>
      </c>
      <c r="U58" s="122">
        <v>61286.89</v>
      </c>
      <c r="V58" s="122">
        <v>38752.550000000003</v>
      </c>
    </row>
    <row r="59" spans="1:23" x14ac:dyDescent="0.2">
      <c r="A59" s="56" t="s">
        <v>1545</v>
      </c>
      <c r="B59" s="121">
        <v>103091.93</v>
      </c>
      <c r="C59" s="121">
        <v>0</v>
      </c>
      <c r="D59" s="121">
        <v>79897.375</v>
      </c>
      <c r="E59" s="56">
        <v>2</v>
      </c>
      <c r="F59" s="56">
        <v>276727.75</v>
      </c>
      <c r="H59" s="273">
        <v>125621.92</v>
      </c>
      <c r="J59" s="273">
        <v>0</v>
      </c>
      <c r="M59" s="56">
        <v>-3139617.21</v>
      </c>
      <c r="N59" s="56">
        <v>3457082.1</v>
      </c>
      <c r="O59" s="98">
        <v>102398.35</v>
      </c>
      <c r="R59" s="98">
        <v>96480</v>
      </c>
      <c r="T59" s="122">
        <v>142955.4</v>
      </c>
      <c r="U59" s="122">
        <v>27865.935000000001</v>
      </c>
      <c r="V59" s="122">
        <v>9519.77</v>
      </c>
    </row>
    <row r="60" spans="1:23" x14ac:dyDescent="0.2">
      <c r="A60" s="56" t="s">
        <v>1546</v>
      </c>
      <c r="B60" s="121">
        <v>316480.36</v>
      </c>
      <c r="C60" s="121">
        <v>0</v>
      </c>
      <c r="D60" s="121">
        <v>4570</v>
      </c>
      <c r="E60" s="56">
        <v>931760.58</v>
      </c>
      <c r="F60" s="56">
        <v>296739.15000000002</v>
      </c>
      <c r="M60" s="56">
        <v>1174157.81</v>
      </c>
      <c r="N60" s="56">
        <v>339109.18</v>
      </c>
      <c r="O60" s="98">
        <v>91699.23</v>
      </c>
      <c r="R60" s="98">
        <v>79760</v>
      </c>
      <c r="T60" s="122">
        <v>103630</v>
      </c>
      <c r="U60" s="122">
        <v>18540</v>
      </c>
      <c r="V60" s="122">
        <v>11812.13</v>
      </c>
    </row>
    <row r="61" spans="1:23" x14ac:dyDescent="0.2">
      <c r="A61" s="56" t="s">
        <v>1547</v>
      </c>
      <c r="B61" s="121">
        <v>79894.47</v>
      </c>
      <c r="C61" s="121">
        <v>0</v>
      </c>
      <c r="D61" s="121">
        <v>102364.41</v>
      </c>
      <c r="E61" s="56">
        <v>268735.42</v>
      </c>
      <c r="F61" s="56">
        <v>88693.95</v>
      </c>
      <c r="H61" s="273">
        <v>39580</v>
      </c>
      <c r="J61" s="273">
        <v>0</v>
      </c>
      <c r="M61" s="56">
        <v>-1217116.1200000001</v>
      </c>
      <c r="N61" s="56">
        <v>1695206.85</v>
      </c>
      <c r="O61" s="98">
        <v>74408.05</v>
      </c>
      <c r="R61" s="98">
        <v>115540</v>
      </c>
      <c r="T61" s="122">
        <v>141761.20000000001</v>
      </c>
      <c r="U61" s="122">
        <v>19138.7</v>
      </c>
      <c r="V61" s="122">
        <v>5732.63</v>
      </c>
    </row>
    <row r="62" spans="1:23" x14ac:dyDescent="0.2">
      <c r="A62" s="56" t="s">
        <v>1548</v>
      </c>
      <c r="B62" s="121">
        <v>428676.39</v>
      </c>
      <c r="C62" s="121">
        <v>0</v>
      </c>
      <c r="D62" s="121">
        <v>54826.59</v>
      </c>
      <c r="E62" s="56">
        <v>87067.44</v>
      </c>
      <c r="F62" s="56">
        <v>329972.77</v>
      </c>
      <c r="H62" s="273">
        <v>51274.29</v>
      </c>
      <c r="J62" s="273">
        <v>0</v>
      </c>
      <c r="M62" s="56">
        <v>-1844905.27</v>
      </c>
      <c r="N62" s="56">
        <v>2729343.72</v>
      </c>
      <c r="O62" s="98">
        <v>110077.2</v>
      </c>
      <c r="R62" s="98">
        <v>90160</v>
      </c>
      <c r="T62" s="122">
        <v>150955.6</v>
      </c>
      <c r="U62" s="122">
        <v>59571.21</v>
      </c>
      <c r="V62" s="122">
        <v>12418.94</v>
      </c>
    </row>
    <row r="63" spans="1:23" x14ac:dyDescent="0.2">
      <c r="A63" s="56" t="s">
        <v>1549</v>
      </c>
      <c r="B63" s="121">
        <v>215250.88</v>
      </c>
      <c r="C63" s="121">
        <v>0</v>
      </c>
      <c r="D63" s="121">
        <v>65436.21</v>
      </c>
      <c r="E63" s="56">
        <v>138462</v>
      </c>
      <c r="F63" s="56">
        <v>873888.47</v>
      </c>
      <c r="J63" s="273">
        <v>0</v>
      </c>
      <c r="M63" s="56">
        <v>-1895919.76</v>
      </c>
      <c r="N63" s="56">
        <v>3207310.61</v>
      </c>
      <c r="O63" s="98">
        <v>248524.33</v>
      </c>
      <c r="R63" s="98">
        <v>133810</v>
      </c>
      <c r="S63" s="98">
        <v>5000</v>
      </c>
      <c r="T63" s="122">
        <v>217331.8</v>
      </c>
      <c r="U63" s="122">
        <v>141318.89000000001</v>
      </c>
      <c r="V63" s="122">
        <v>32550.93</v>
      </c>
    </row>
    <row r="64" spans="1:23" x14ac:dyDescent="0.2">
      <c r="A64" s="56" t="s">
        <v>1550</v>
      </c>
      <c r="B64" s="121">
        <v>297816.53000000003</v>
      </c>
      <c r="C64" s="121">
        <v>0</v>
      </c>
      <c r="D64" s="121">
        <v>72372.479999999996</v>
      </c>
      <c r="E64" s="56">
        <v>119448.79</v>
      </c>
      <c r="F64" s="56">
        <v>309246.01</v>
      </c>
      <c r="H64" s="273">
        <v>69600</v>
      </c>
      <c r="M64" s="56">
        <v>-1936005.4</v>
      </c>
      <c r="N64" s="56">
        <v>2601971.02</v>
      </c>
      <c r="O64" s="98">
        <v>182291.59</v>
      </c>
      <c r="R64" s="98">
        <v>88920</v>
      </c>
      <c r="T64" s="122">
        <v>146370</v>
      </c>
      <c r="U64" s="122">
        <v>42570.77</v>
      </c>
      <c r="V64" s="122">
        <v>16234.63</v>
      </c>
    </row>
    <row r="65" spans="1:23" x14ac:dyDescent="0.2">
      <c r="A65" s="56" t="s">
        <v>1551</v>
      </c>
      <c r="B65" s="121">
        <v>144201.51999999999</v>
      </c>
      <c r="C65" s="121">
        <v>10000</v>
      </c>
      <c r="D65" s="121">
        <v>44009.33</v>
      </c>
      <c r="E65" s="56">
        <v>879950.46</v>
      </c>
      <c r="F65" s="56">
        <v>157804.9</v>
      </c>
      <c r="H65" s="273">
        <v>203.3</v>
      </c>
      <c r="J65" s="273">
        <v>0</v>
      </c>
      <c r="M65" s="56">
        <v>-1851991.97</v>
      </c>
      <c r="N65" s="56">
        <v>3048211.32</v>
      </c>
      <c r="O65" s="98">
        <v>146030.24</v>
      </c>
      <c r="R65" s="98">
        <v>144700</v>
      </c>
      <c r="S65" s="98">
        <v>1800</v>
      </c>
      <c r="T65" s="122">
        <v>211573.8</v>
      </c>
      <c r="U65" s="122">
        <v>19043.38</v>
      </c>
      <c r="V65" s="122">
        <v>19942.5</v>
      </c>
    </row>
    <row r="66" spans="1:23" x14ac:dyDescent="0.2">
      <c r="A66" s="285" t="s">
        <v>1572</v>
      </c>
      <c r="B66" s="121">
        <v>143405.32999999999</v>
      </c>
      <c r="C66" s="121">
        <v>0</v>
      </c>
      <c r="D66" s="121">
        <v>23486.36</v>
      </c>
      <c r="E66" s="56">
        <v>594338.07999999996</v>
      </c>
      <c r="F66" s="56">
        <v>224677.11</v>
      </c>
      <c r="M66" s="56">
        <v>-330715.87</v>
      </c>
      <c r="N66" s="56">
        <v>1312112.72</v>
      </c>
      <c r="O66" s="98">
        <v>95440.04</v>
      </c>
      <c r="R66" s="98">
        <v>86900</v>
      </c>
      <c r="T66" s="122">
        <v>122860</v>
      </c>
      <c r="U66" s="122">
        <v>26481.18</v>
      </c>
      <c r="V66" s="122">
        <v>23689.83</v>
      </c>
    </row>
    <row r="67" spans="1:23" x14ac:dyDescent="0.2">
      <c r="A67" s="56" t="s">
        <v>1552</v>
      </c>
      <c r="B67" s="121">
        <v>718204.16</v>
      </c>
      <c r="C67" s="121">
        <v>0</v>
      </c>
      <c r="D67" s="121">
        <v>61117.9</v>
      </c>
      <c r="E67" s="56">
        <v>864808.5</v>
      </c>
      <c r="F67" s="56">
        <v>263674.71000000002</v>
      </c>
      <c r="J67" s="273">
        <v>0</v>
      </c>
      <c r="M67" s="56">
        <v>891950.75</v>
      </c>
      <c r="N67" s="56">
        <v>997975.02</v>
      </c>
      <c r="O67" s="98">
        <v>102213.83</v>
      </c>
      <c r="R67" s="98">
        <v>95280</v>
      </c>
      <c r="T67" s="122">
        <v>124790</v>
      </c>
      <c r="U67" s="122">
        <v>34927.519999999997</v>
      </c>
      <c r="V67" s="122">
        <v>12619.81</v>
      </c>
    </row>
    <row r="68" spans="1:23" x14ac:dyDescent="0.2">
      <c r="A68" s="56" t="s">
        <v>1553</v>
      </c>
      <c r="B68" s="121">
        <v>220963.91</v>
      </c>
      <c r="C68" s="121">
        <v>0</v>
      </c>
      <c r="D68" s="121">
        <v>34559</v>
      </c>
      <c r="E68" s="56">
        <v>699262.5</v>
      </c>
      <c r="F68" s="56">
        <v>215729.33</v>
      </c>
      <c r="I68" s="273">
        <v>67440</v>
      </c>
      <c r="M68" s="56">
        <v>-3012117.94</v>
      </c>
      <c r="N68" s="56">
        <v>4031791.24</v>
      </c>
      <c r="O68" s="98">
        <v>176565.09</v>
      </c>
      <c r="R68" s="98">
        <v>108510</v>
      </c>
      <c r="T68" s="122">
        <v>151060</v>
      </c>
      <c r="U68" s="122">
        <v>27428.47</v>
      </c>
      <c r="V68" s="122">
        <v>10056.18</v>
      </c>
      <c r="W68" s="122">
        <v>11000</v>
      </c>
    </row>
    <row r="69" spans="1:23" x14ac:dyDescent="0.2">
      <c r="A69" s="285" t="s">
        <v>1554</v>
      </c>
      <c r="B69" s="121">
        <v>639696.73</v>
      </c>
      <c r="C69" s="121">
        <v>0</v>
      </c>
      <c r="D69" s="121">
        <v>22713.89</v>
      </c>
      <c r="E69" s="56">
        <v>268036.24</v>
      </c>
      <c r="F69" s="56">
        <v>459332.28</v>
      </c>
      <c r="H69" s="273">
        <v>0</v>
      </c>
      <c r="M69" s="56">
        <v>1143520.6499999999</v>
      </c>
      <c r="N69" s="56">
        <v>73641.19</v>
      </c>
      <c r="O69" s="98">
        <v>294025.73</v>
      </c>
      <c r="Q69" s="98">
        <v>0</v>
      </c>
      <c r="R69" s="98">
        <v>190820</v>
      </c>
      <c r="S69" s="98">
        <v>78654</v>
      </c>
      <c r="T69" s="122">
        <v>251490</v>
      </c>
      <c r="U69" s="122">
        <v>75857.31</v>
      </c>
      <c r="V69" s="122">
        <v>9701.1200000000008</v>
      </c>
    </row>
    <row r="70" spans="1:23" x14ac:dyDescent="0.2">
      <c r="A70" s="56" t="s">
        <v>1555</v>
      </c>
      <c r="B70" s="121">
        <v>273283.71999999997</v>
      </c>
      <c r="C70" s="121">
        <v>0</v>
      </c>
      <c r="D70" s="121">
        <v>87587.89</v>
      </c>
      <c r="E70" s="56">
        <v>-51930.3</v>
      </c>
      <c r="F70" s="56">
        <v>-26210.3</v>
      </c>
      <c r="L70" s="56">
        <v>-391890.04</v>
      </c>
      <c r="N70" s="56">
        <v>607615.71</v>
      </c>
      <c r="O70" s="98">
        <v>169775.31</v>
      </c>
      <c r="R70" s="98">
        <v>92520</v>
      </c>
      <c r="T70" s="122">
        <v>92520</v>
      </c>
      <c r="U70" s="122">
        <v>24619.37</v>
      </c>
      <c r="V70" s="122">
        <v>78150.600000000006</v>
      </c>
    </row>
    <row r="71" spans="1:23" x14ac:dyDescent="0.2">
      <c r="A71" s="56" t="s">
        <v>1556</v>
      </c>
      <c r="B71" s="121">
        <v>540706</v>
      </c>
      <c r="C71" s="121">
        <v>0</v>
      </c>
      <c r="D71" s="121">
        <v>37423.660000000003</v>
      </c>
      <c r="E71" s="56">
        <v>698014.15</v>
      </c>
      <c r="F71" s="56">
        <v>972429.65</v>
      </c>
      <c r="M71" s="56">
        <v>-1607887.93</v>
      </c>
      <c r="N71" s="56">
        <v>3812852.35</v>
      </c>
      <c r="O71" s="98">
        <v>197733.82</v>
      </c>
      <c r="R71" s="98">
        <v>58078</v>
      </c>
      <c r="S71" s="98">
        <v>0</v>
      </c>
      <c r="T71" s="122">
        <v>98858</v>
      </c>
      <c r="U71" s="122">
        <v>13757.16</v>
      </c>
      <c r="V71" s="122">
        <v>72547.62</v>
      </c>
    </row>
    <row r="72" spans="1:23" x14ac:dyDescent="0.2">
      <c r="A72" s="56" t="s">
        <v>1557</v>
      </c>
      <c r="B72" s="121">
        <v>225151.5</v>
      </c>
      <c r="C72" s="121">
        <v>0</v>
      </c>
      <c r="D72" s="121">
        <v>47670.64</v>
      </c>
      <c r="E72" s="56">
        <v>650744.81999999995</v>
      </c>
      <c r="F72" s="56">
        <v>184201.71</v>
      </c>
      <c r="M72" s="56">
        <v>-894450.52</v>
      </c>
      <c r="N72" s="56">
        <v>1909993.72</v>
      </c>
      <c r="O72" s="98">
        <v>198579.89</v>
      </c>
      <c r="R72" s="98">
        <v>96380</v>
      </c>
      <c r="T72" s="122">
        <v>147160</v>
      </c>
      <c r="U72" s="122">
        <v>23931.01</v>
      </c>
      <c r="V72" s="122">
        <v>13786.41</v>
      </c>
    </row>
    <row r="73" spans="1:23" x14ac:dyDescent="0.2">
      <c r="A73" s="56" t="s">
        <v>1558</v>
      </c>
      <c r="B73" s="121">
        <v>123800.07</v>
      </c>
      <c r="C73" s="121">
        <v>0</v>
      </c>
      <c r="D73" s="121">
        <v>88357.1</v>
      </c>
      <c r="E73" s="56">
        <v>300959.68</v>
      </c>
      <c r="F73" s="56">
        <v>25692.48</v>
      </c>
      <c r="M73" s="56">
        <v>-953667.24</v>
      </c>
      <c r="N73" s="56">
        <v>1439320.15</v>
      </c>
      <c r="O73" s="98">
        <v>283781.53000000003</v>
      </c>
      <c r="R73" s="98">
        <v>0</v>
      </c>
      <c r="T73" s="122">
        <v>82240</v>
      </c>
      <c r="U73" s="122">
        <v>124813.75999999999</v>
      </c>
      <c r="V73" s="122">
        <v>19616.349999999999</v>
      </c>
    </row>
    <row r="74" spans="1:23" x14ac:dyDescent="0.2">
      <c r="A74" s="56" t="s">
        <v>1559</v>
      </c>
      <c r="B74" s="121">
        <v>247206.48</v>
      </c>
      <c r="C74" s="121">
        <v>6040.42</v>
      </c>
      <c r="D74" s="121">
        <v>64377.46</v>
      </c>
      <c r="E74" s="56">
        <v>984000.76</v>
      </c>
      <c r="F74" s="56">
        <v>175114.59</v>
      </c>
      <c r="M74" s="56">
        <v>-3371071.5</v>
      </c>
      <c r="N74" s="56">
        <v>4868817.07</v>
      </c>
      <c r="O74" s="98">
        <v>140159.51999999999</v>
      </c>
      <c r="T74" s="122">
        <v>57490</v>
      </c>
      <c r="U74" s="122">
        <v>45955.25</v>
      </c>
      <c r="V74" s="122">
        <v>34391.129999999997</v>
      </c>
    </row>
    <row r="75" spans="1:23" x14ac:dyDescent="0.2">
      <c r="A75" s="56" t="s">
        <v>1560</v>
      </c>
      <c r="B75" s="121">
        <v>69447.039999999994</v>
      </c>
      <c r="C75" s="121">
        <v>0</v>
      </c>
      <c r="D75" s="121">
        <v>27089.71</v>
      </c>
      <c r="E75" s="56">
        <v>466132.42</v>
      </c>
      <c r="F75" s="56">
        <v>152061.66</v>
      </c>
      <c r="H75" s="273">
        <v>120800</v>
      </c>
      <c r="M75" s="56">
        <v>275479.03000000003</v>
      </c>
      <c r="N75" s="56">
        <v>310741.76000000001</v>
      </c>
      <c r="O75" s="98">
        <v>98062.19</v>
      </c>
      <c r="R75" s="98">
        <v>107500</v>
      </c>
      <c r="T75" s="122">
        <v>135654</v>
      </c>
      <c r="U75" s="122">
        <v>36640.25</v>
      </c>
      <c r="V75" s="122">
        <v>24149.9</v>
      </c>
    </row>
    <row r="76" spans="1:23" x14ac:dyDescent="0.2">
      <c r="A76" s="56" t="s">
        <v>1561</v>
      </c>
      <c r="B76" s="121">
        <v>76248.2</v>
      </c>
      <c r="C76" s="121">
        <v>21872</v>
      </c>
      <c r="D76" s="121">
        <v>34056.620000000003</v>
      </c>
      <c r="E76" s="56">
        <v>240103.62</v>
      </c>
      <c r="F76" s="56">
        <v>148390.38</v>
      </c>
      <c r="H76" s="273">
        <v>0</v>
      </c>
      <c r="M76" s="56">
        <v>-2648078.71</v>
      </c>
      <c r="N76" s="56">
        <v>3225580.14</v>
      </c>
      <c r="O76" s="98">
        <v>128764.99</v>
      </c>
      <c r="S76" s="98">
        <v>1000</v>
      </c>
      <c r="T76" s="122">
        <v>30900</v>
      </c>
      <c r="U76" s="122">
        <v>65413.37</v>
      </c>
      <c r="V76" s="122">
        <v>21937.23</v>
      </c>
    </row>
    <row r="77" spans="1:23" x14ac:dyDescent="0.2">
      <c r="A77" s="56" t="s">
        <v>1562</v>
      </c>
      <c r="B77" s="121">
        <v>500738.8</v>
      </c>
      <c r="C77" s="121">
        <v>0</v>
      </c>
      <c r="D77" s="121">
        <v>41985.14</v>
      </c>
      <c r="E77" s="56">
        <v>483243.5</v>
      </c>
      <c r="F77" s="56">
        <v>290104.11</v>
      </c>
      <c r="H77" s="273">
        <v>732.95</v>
      </c>
      <c r="K77" s="56">
        <v>179525</v>
      </c>
      <c r="M77" s="56">
        <v>-1522828.36</v>
      </c>
      <c r="N77" s="56">
        <v>2484321.89</v>
      </c>
      <c r="O77" s="98">
        <v>328024.7</v>
      </c>
      <c r="R77" s="98">
        <v>67110</v>
      </c>
      <c r="T77" s="122">
        <v>150252</v>
      </c>
      <c r="U77" s="122">
        <v>40520.15</v>
      </c>
      <c r="V77" s="122">
        <v>15342.48</v>
      </c>
    </row>
    <row r="78" spans="1:23" x14ac:dyDescent="0.2">
      <c r="A78" s="56" t="s">
        <v>1570</v>
      </c>
      <c r="B78" s="121">
        <v>82041.34</v>
      </c>
      <c r="C78" s="121">
        <v>0</v>
      </c>
      <c r="D78" s="121">
        <v>41226.31</v>
      </c>
      <c r="E78" s="56">
        <v>318831.25</v>
      </c>
      <c r="F78" s="56">
        <v>47493.87</v>
      </c>
      <c r="M78" s="56">
        <v>-933912.4</v>
      </c>
      <c r="N78" s="56">
        <v>1412549.96</v>
      </c>
      <c r="O78" s="98">
        <v>75217.960000000006</v>
      </c>
      <c r="S78" s="98">
        <v>98890</v>
      </c>
      <c r="T78" s="122">
        <v>119850</v>
      </c>
      <c r="U78" s="122">
        <v>24960.5</v>
      </c>
      <c r="V78" s="122">
        <v>17293.25</v>
      </c>
    </row>
    <row r="79" spans="1:23" x14ac:dyDescent="0.2">
      <c r="A79" s="56" t="s">
        <v>1573</v>
      </c>
      <c r="B79" s="121">
        <v>379868.71</v>
      </c>
      <c r="C79" s="121">
        <v>0</v>
      </c>
      <c r="D79" s="121">
        <v>45108.87</v>
      </c>
      <c r="E79" s="56">
        <v>791278.65</v>
      </c>
      <c r="F79" s="56">
        <v>16443.16</v>
      </c>
      <c r="G79" s="273">
        <v>900</v>
      </c>
      <c r="H79" s="273">
        <v>0</v>
      </c>
      <c r="M79" s="56">
        <v>-1131637.8700000001</v>
      </c>
      <c r="N79" s="56">
        <v>2368149.29</v>
      </c>
      <c r="O79" s="98">
        <v>21221.68</v>
      </c>
      <c r="R79" s="98">
        <v>97630</v>
      </c>
      <c r="T79" s="122">
        <v>97630</v>
      </c>
      <c r="U79" s="122">
        <v>14187.04</v>
      </c>
      <c r="V79" s="122">
        <v>11746.67</v>
      </c>
    </row>
    <row r="80" spans="1:23" x14ac:dyDescent="0.2">
      <c r="A80" s="56" t="s">
        <v>1563</v>
      </c>
      <c r="B80" s="121">
        <v>422758.93</v>
      </c>
      <c r="C80" s="121">
        <v>0</v>
      </c>
      <c r="D80" s="121">
        <v>37890.01</v>
      </c>
      <c r="E80" s="56">
        <v>517048.45</v>
      </c>
      <c r="F80" s="56">
        <v>367692.74</v>
      </c>
      <c r="H80" s="273">
        <v>21360</v>
      </c>
      <c r="M80" s="56">
        <v>-1476227.03</v>
      </c>
      <c r="N80" s="56">
        <v>2500428.33</v>
      </c>
      <c r="O80" s="98">
        <v>397728.44</v>
      </c>
      <c r="R80" s="98">
        <v>152180</v>
      </c>
      <c r="T80" s="122">
        <v>184660</v>
      </c>
      <c r="U80" s="122">
        <v>41162.699999999997</v>
      </c>
      <c r="V80" s="122">
        <v>15911.91</v>
      </c>
    </row>
    <row r="81" spans="1:22" x14ac:dyDescent="0.2">
      <c r="A81" s="56" t="s">
        <v>1564</v>
      </c>
      <c r="B81" s="121">
        <v>240370.84</v>
      </c>
      <c r="C81" s="121">
        <v>0</v>
      </c>
      <c r="D81" s="121">
        <v>57025.46</v>
      </c>
      <c r="E81" s="56">
        <v>5</v>
      </c>
      <c r="F81" s="56">
        <v>268062.05</v>
      </c>
      <c r="H81" s="273">
        <v>750</v>
      </c>
      <c r="M81" s="56">
        <v>-1733354.94</v>
      </c>
      <c r="N81" s="56">
        <v>2140561.41</v>
      </c>
      <c r="O81" s="98">
        <v>231263.43</v>
      </c>
      <c r="P81" s="98">
        <v>165</v>
      </c>
      <c r="R81" s="98">
        <v>70510</v>
      </c>
      <c r="T81" s="122">
        <v>114670</v>
      </c>
      <c r="U81" s="122">
        <v>14495.1</v>
      </c>
      <c r="V81" s="122">
        <v>8357.4500000000007</v>
      </c>
    </row>
    <row r="82" spans="1:22" x14ac:dyDescent="0.2">
      <c r="A82" s="56" t="s">
        <v>1565</v>
      </c>
      <c r="B82" s="121">
        <v>348979.79</v>
      </c>
      <c r="C82" s="121">
        <v>0</v>
      </c>
      <c r="D82" s="121">
        <v>48422.59</v>
      </c>
      <c r="E82" s="56">
        <v>902070.99</v>
      </c>
      <c r="F82" s="56">
        <v>672475.83</v>
      </c>
      <c r="H82" s="273">
        <v>155250</v>
      </c>
      <c r="K82" s="56">
        <v>0</v>
      </c>
      <c r="M82" s="56">
        <v>-436272.87</v>
      </c>
      <c r="N82" s="56">
        <v>2191938.59</v>
      </c>
      <c r="O82" s="98">
        <v>325218.98</v>
      </c>
      <c r="P82" s="98">
        <v>0</v>
      </c>
      <c r="R82" s="98">
        <v>95400</v>
      </c>
      <c r="T82" s="122">
        <v>195030</v>
      </c>
      <c r="U82" s="122">
        <v>40054.32</v>
      </c>
      <c r="V82" s="122">
        <v>27669.18</v>
      </c>
    </row>
    <row r="83" spans="1:22" x14ac:dyDescent="0.2">
      <c r="A83" s="56" t="s">
        <v>1566</v>
      </c>
      <c r="B83" s="121">
        <v>563103.17000000004</v>
      </c>
      <c r="C83" s="121">
        <v>0</v>
      </c>
      <c r="D83" s="121">
        <v>94264.17</v>
      </c>
      <c r="E83" s="56">
        <v>1171557.2</v>
      </c>
      <c r="F83" s="56">
        <v>430678.28</v>
      </c>
      <c r="H83" s="273">
        <v>25631.3</v>
      </c>
      <c r="M83" s="56">
        <v>-2084136.27</v>
      </c>
      <c r="N83" s="56">
        <v>4194803.6500000004</v>
      </c>
      <c r="O83" s="98">
        <v>225151.66</v>
      </c>
      <c r="R83" s="98">
        <v>145060</v>
      </c>
      <c r="T83" s="122">
        <v>167950</v>
      </c>
      <c r="U83" s="122">
        <v>43219.4</v>
      </c>
      <c r="V83" s="122">
        <v>32543.119999999999</v>
      </c>
    </row>
    <row r="84" spans="1:22" x14ac:dyDescent="0.2">
      <c r="A84" s="285" t="s">
        <v>1567</v>
      </c>
      <c r="B84" s="121">
        <v>128172.8</v>
      </c>
      <c r="C84" s="121">
        <v>0</v>
      </c>
      <c r="D84" s="121">
        <v>22041.07</v>
      </c>
      <c r="E84" s="56">
        <v>700961.11</v>
      </c>
      <c r="F84" s="56">
        <v>257768.95999999999</v>
      </c>
      <c r="H84" s="273">
        <v>21750</v>
      </c>
      <c r="M84" s="56">
        <v>-1130821.27</v>
      </c>
      <c r="N84" s="56">
        <v>2119139.65</v>
      </c>
      <c r="O84" s="98">
        <v>172184.7</v>
      </c>
      <c r="R84" s="98">
        <v>92890</v>
      </c>
      <c r="T84" s="122">
        <v>128040</v>
      </c>
      <c r="U84" s="122">
        <v>14868.26</v>
      </c>
      <c r="V84" s="122">
        <v>21532.880000000001</v>
      </c>
    </row>
    <row r="85" spans="1:22" x14ac:dyDescent="0.2">
      <c r="A85" s="56" t="s">
        <v>1568</v>
      </c>
      <c r="B85" s="121">
        <v>563250</v>
      </c>
      <c r="C85" s="121">
        <v>0</v>
      </c>
      <c r="D85" s="121">
        <v>65882.789999999994</v>
      </c>
      <c r="E85" s="56">
        <v>315292.99</v>
      </c>
      <c r="F85" s="56">
        <v>436595.17</v>
      </c>
      <c r="H85" s="273">
        <v>47370.46</v>
      </c>
      <c r="M85" s="56">
        <v>174977.5</v>
      </c>
      <c r="N85" s="56">
        <v>1096893.17</v>
      </c>
      <c r="O85" s="98">
        <v>199167.08</v>
      </c>
      <c r="R85" s="98">
        <v>130010</v>
      </c>
      <c r="T85" s="122">
        <v>151160</v>
      </c>
      <c r="U85" s="122">
        <v>93045.2</v>
      </c>
      <c r="V85" s="122">
        <v>22490.06</v>
      </c>
    </row>
    <row r="86" spans="1:22" x14ac:dyDescent="0.2">
      <c r="A86" s="56" t="s">
        <v>1569</v>
      </c>
      <c r="B86" s="121">
        <v>512776.49</v>
      </c>
      <c r="C86" s="121">
        <v>0</v>
      </c>
      <c r="D86" s="121">
        <v>30769.96</v>
      </c>
      <c r="E86" s="56">
        <v>441706.43</v>
      </c>
      <c r="F86" s="56">
        <v>285364.34999999998</v>
      </c>
      <c r="H86" s="273">
        <v>23532.95</v>
      </c>
      <c r="M86" s="56">
        <v>-2040692.81</v>
      </c>
      <c r="N86" s="56">
        <v>3207738.11</v>
      </c>
      <c r="O86" s="98">
        <v>148442.85</v>
      </c>
      <c r="R86" s="98">
        <v>104320</v>
      </c>
      <c r="S86" s="98">
        <v>6000</v>
      </c>
      <c r="T86" s="122">
        <v>116110</v>
      </c>
      <c r="U86" s="122">
        <v>37772.160000000003</v>
      </c>
      <c r="V86" s="122">
        <v>24481.71</v>
      </c>
    </row>
    <row r="99" spans="1:1" x14ac:dyDescent="0.2">
      <c r="A99" s="7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G99"/>
  <sheetViews>
    <sheetView topLeftCell="Z1" zoomScale="90" zoomScaleNormal="90" workbookViewId="0">
      <selection activeCell="AB11" sqref="AB11"/>
    </sheetView>
  </sheetViews>
  <sheetFormatPr defaultColWidth="2.75" defaultRowHeight="14.25" x14ac:dyDescent="0.2"/>
  <cols>
    <col min="1" max="1" width="5.5" bestFit="1" customWidth="1"/>
    <col min="2" max="2" width="14.75" customWidth="1"/>
    <col min="3" max="3" width="7.5" style="74" bestFit="1" customWidth="1"/>
    <col min="4" max="4" width="44.75" style="74" bestFit="1" customWidth="1"/>
    <col min="5" max="5" width="44.875" style="56" bestFit="1" customWidth="1"/>
    <col min="6" max="6" width="34.875" style="121" bestFit="1" customWidth="1"/>
    <col min="7" max="7" width="33.875" style="121" bestFit="1" customWidth="1"/>
    <col min="8" max="8" width="25.5" style="121" bestFit="1" customWidth="1"/>
    <col min="9" max="10" width="17" style="56" bestFit="1" customWidth="1"/>
    <col min="11" max="11" width="19.125" style="273" bestFit="1" customWidth="1"/>
    <col min="12" max="12" width="21" style="273" bestFit="1" customWidth="1"/>
    <col min="13" max="13" width="21.375" style="273" bestFit="1" customWidth="1"/>
    <col min="14" max="14" width="20.5" style="273" bestFit="1" customWidth="1"/>
    <col min="15" max="16" width="22.875" style="56" bestFit="1" customWidth="1"/>
    <col min="17" max="17" width="24.875" style="56" bestFit="1" customWidth="1"/>
    <col min="18" max="18" width="28.625" style="56" bestFit="1" customWidth="1"/>
    <col min="19" max="19" width="28.625" style="98" bestFit="1" customWidth="1"/>
    <col min="20" max="20" width="17" style="98" bestFit="1" customWidth="1"/>
    <col min="21" max="21" width="28.875" style="98" bestFit="1" customWidth="1"/>
    <col min="22" max="22" width="24.75" style="98" bestFit="1" customWidth="1"/>
    <col min="23" max="23" width="46" style="98" bestFit="1" customWidth="1"/>
    <col min="24" max="24" width="46.625" style="122" bestFit="1" customWidth="1"/>
    <col min="25" max="25" width="30.125" style="122" bestFit="1" customWidth="1"/>
    <col min="26" max="26" width="57" style="122" bestFit="1" customWidth="1"/>
    <col min="27" max="27" width="34" style="122" bestFit="1" customWidth="1"/>
    <col min="28" max="28" width="16.375" style="96" customWidth="1"/>
    <col min="29" max="29" width="13.5" style="37" bestFit="1" customWidth="1"/>
    <col min="30" max="30" width="17.375" style="15" bestFit="1" customWidth="1"/>
    <col min="31" max="31" width="17.625" style="18" bestFit="1" customWidth="1"/>
    <col min="32" max="32" width="19.125" style="27" bestFit="1" customWidth="1"/>
    <col min="33" max="33" width="14.625" style="72" bestFit="1" customWidth="1"/>
  </cols>
  <sheetData>
    <row r="1" spans="1:33" x14ac:dyDescent="0.2">
      <c r="E1" s="56" t="s">
        <v>590</v>
      </c>
      <c r="F1" s="121" t="s">
        <v>1438</v>
      </c>
      <c r="G1" s="121" t="s">
        <v>1439</v>
      </c>
      <c r="H1" s="121" t="s">
        <v>1440</v>
      </c>
      <c r="I1" s="56" t="s">
        <v>1441</v>
      </c>
      <c r="J1" s="56" t="s">
        <v>1442</v>
      </c>
      <c r="K1" s="273" t="s">
        <v>1444</v>
      </c>
      <c r="L1" s="273" t="s">
        <v>1445</v>
      </c>
      <c r="M1" s="273" t="s">
        <v>1446</v>
      </c>
      <c r="N1" s="273" t="s">
        <v>1447</v>
      </c>
      <c r="O1" s="56" t="s">
        <v>1448</v>
      </c>
      <c r="P1" s="56" t="s">
        <v>1449</v>
      </c>
      <c r="Q1" s="56" t="s">
        <v>1450</v>
      </c>
      <c r="R1" s="56" t="s">
        <v>1451</v>
      </c>
      <c r="S1" s="98" t="s">
        <v>1452</v>
      </c>
      <c r="T1" s="98" t="s">
        <v>1453</v>
      </c>
      <c r="U1" s="98" t="s">
        <v>1454</v>
      </c>
      <c r="V1" s="98" t="s">
        <v>1455</v>
      </c>
      <c r="W1" s="98" t="s">
        <v>1456</v>
      </c>
      <c r="X1" s="122" t="s">
        <v>1457</v>
      </c>
      <c r="Y1" s="122" t="s">
        <v>1460</v>
      </c>
      <c r="Z1" s="122" t="s">
        <v>1461</v>
      </c>
      <c r="AA1" s="122" t="s">
        <v>1462</v>
      </c>
      <c r="AB1" s="83" t="s">
        <v>6</v>
      </c>
      <c r="AC1" s="21" t="s">
        <v>7</v>
      </c>
      <c r="AD1" s="70" t="s">
        <v>8</v>
      </c>
      <c r="AE1" s="81" t="s">
        <v>9</v>
      </c>
      <c r="AF1" s="22" t="s">
        <v>10</v>
      </c>
      <c r="AG1" s="71" t="s">
        <v>11</v>
      </c>
    </row>
    <row r="2" spans="1:33" x14ac:dyDescent="0.2">
      <c r="B2" t="s">
        <v>57</v>
      </c>
      <c r="C2" s="74" t="s">
        <v>168</v>
      </c>
      <c r="E2" s="56" t="s">
        <v>591</v>
      </c>
      <c r="F2" s="121" t="s">
        <v>1463</v>
      </c>
      <c r="G2" s="121" t="s">
        <v>1464</v>
      </c>
      <c r="H2" s="121" t="s">
        <v>1465</v>
      </c>
      <c r="I2" s="56" t="s">
        <v>1466</v>
      </c>
      <c r="J2" s="56" t="s">
        <v>1467</v>
      </c>
      <c r="K2" s="273" t="s">
        <v>1469</v>
      </c>
      <c r="L2" s="273" t="s">
        <v>1470</v>
      </c>
      <c r="M2" s="273" t="s">
        <v>1471</v>
      </c>
      <c r="N2" s="273" t="s">
        <v>1472</v>
      </c>
      <c r="O2" s="56" t="s">
        <v>1473</v>
      </c>
      <c r="P2" s="56" t="s">
        <v>1474</v>
      </c>
      <c r="Q2" s="56" t="s">
        <v>1475</v>
      </c>
      <c r="R2" s="56" t="s">
        <v>1476</v>
      </c>
      <c r="S2" s="98" t="s">
        <v>1477</v>
      </c>
      <c r="T2" s="98" t="s">
        <v>1478</v>
      </c>
      <c r="U2" s="98" t="s">
        <v>1479</v>
      </c>
      <c r="V2" s="98" t="s">
        <v>1480</v>
      </c>
      <c r="W2" s="98" t="s">
        <v>1481</v>
      </c>
      <c r="X2" s="122" t="s">
        <v>1482</v>
      </c>
      <c r="Y2" s="122" t="s">
        <v>1485</v>
      </c>
      <c r="Z2" s="122" t="s">
        <v>1486</v>
      </c>
      <c r="AA2" s="122" t="s">
        <v>1487</v>
      </c>
      <c r="AB2" s="83"/>
      <c r="AC2" s="21"/>
      <c r="AD2" s="70"/>
      <c r="AE2" s="20"/>
      <c r="AF2" s="24"/>
      <c r="AG2" s="16"/>
    </row>
    <row r="3" spans="1:33" x14ac:dyDescent="0.2">
      <c r="E3" s="56" t="s">
        <v>592</v>
      </c>
      <c r="F3" s="121">
        <v>24078117.829999998</v>
      </c>
      <c r="G3" s="121">
        <v>987441.93</v>
      </c>
      <c r="H3" s="121">
        <v>4737219.6449999996</v>
      </c>
      <c r="I3" s="56">
        <v>53182821.170000002</v>
      </c>
      <c r="J3" s="56">
        <v>41844742.68</v>
      </c>
      <c r="K3" s="273">
        <v>90900</v>
      </c>
      <c r="L3" s="273">
        <v>1791301.65</v>
      </c>
      <c r="M3" s="273">
        <v>67440</v>
      </c>
      <c r="N3" s="273">
        <v>7</v>
      </c>
      <c r="O3" s="56">
        <v>179525</v>
      </c>
      <c r="P3" s="56">
        <v>-391890.04</v>
      </c>
      <c r="Q3" s="56">
        <v>-66522599.649999999</v>
      </c>
      <c r="R3" s="56">
        <v>189694652.86000001</v>
      </c>
      <c r="S3" s="98">
        <v>9964485.9499999993</v>
      </c>
      <c r="T3" s="98">
        <v>140165</v>
      </c>
      <c r="U3" s="98">
        <v>719.76</v>
      </c>
      <c r="V3" s="98">
        <v>10008538</v>
      </c>
      <c r="W3" s="98">
        <v>221813</v>
      </c>
      <c r="X3" s="122">
        <v>13897071.880000001</v>
      </c>
      <c r="Y3" s="122">
        <v>3762125.2250000001</v>
      </c>
      <c r="Z3" s="122">
        <v>1639150.3</v>
      </c>
      <c r="AA3" s="122">
        <v>11000</v>
      </c>
      <c r="AB3" s="83">
        <f>SUM(AB4:AB86)</f>
        <v>29802779.405000005</v>
      </c>
      <c r="AC3" s="21">
        <f t="shared" ref="AC3:AE3" si="0">SUM(AC4:AC86)</f>
        <v>1949648.6500000001</v>
      </c>
      <c r="AD3" s="70">
        <f>SUM(AD4:AD86)</f>
        <v>27853130.75500001</v>
      </c>
      <c r="AE3" s="20">
        <f t="shared" si="0"/>
        <v>20335721.710000001</v>
      </c>
      <c r="AF3" s="24">
        <f t="shared" ref="AF3" si="1">SUM(AF4:AF86)</f>
        <v>19309347.405000005</v>
      </c>
      <c r="AG3" s="104">
        <f>SUM(AG4:AG86)</f>
        <v>1026374.3050000001</v>
      </c>
    </row>
    <row r="4" spans="1:33" x14ac:dyDescent="0.2">
      <c r="A4" t="s">
        <v>281</v>
      </c>
      <c r="B4" t="s">
        <v>0</v>
      </c>
      <c r="C4" s="74">
        <v>5737</v>
      </c>
      <c r="D4" s="74" t="s">
        <v>605</v>
      </c>
      <c r="E4" s="285" t="s">
        <v>1492</v>
      </c>
      <c r="F4" s="121">
        <v>269529.71999999997</v>
      </c>
      <c r="G4" s="121">
        <v>17189</v>
      </c>
      <c r="H4" s="121">
        <v>47334.91</v>
      </c>
      <c r="I4" s="56">
        <v>1737515.03</v>
      </c>
      <c r="J4" s="56">
        <v>230503.08</v>
      </c>
      <c r="L4" s="273">
        <v>15550</v>
      </c>
      <c r="Q4" s="56">
        <v>2158245.6800000002</v>
      </c>
      <c r="R4" s="56">
        <v>198336.84</v>
      </c>
      <c r="S4" s="98">
        <v>47926.04</v>
      </c>
      <c r="V4" s="98">
        <v>86320</v>
      </c>
      <c r="W4" s="98">
        <v>0</v>
      </c>
      <c r="X4" s="122">
        <v>138430</v>
      </c>
      <c r="Y4" s="122">
        <v>43266.55</v>
      </c>
      <c r="Z4" s="122">
        <v>20567.27</v>
      </c>
      <c r="AB4" s="96">
        <f>SUM(F4:H4)</f>
        <v>334053.63</v>
      </c>
      <c r="AC4" s="44">
        <f>SUM(K4:N4)</f>
        <v>15550</v>
      </c>
      <c r="AD4" s="102">
        <f>AB4-AC4</f>
        <v>318503.63</v>
      </c>
      <c r="AE4" s="103">
        <f>SUM(S4:W4)</f>
        <v>134246.04</v>
      </c>
      <c r="AF4" s="29">
        <f>SUM(X4:AA4)</f>
        <v>202263.81999999998</v>
      </c>
      <c r="AG4" s="104">
        <f>AE4-AF4</f>
        <v>-68017.77999999997</v>
      </c>
    </row>
    <row r="5" spans="1:33" x14ac:dyDescent="0.2">
      <c r="A5" t="s">
        <v>281</v>
      </c>
      <c r="B5" t="s">
        <v>0</v>
      </c>
      <c r="C5" s="74">
        <v>4213</v>
      </c>
      <c r="D5" s="74" t="s">
        <v>606</v>
      </c>
      <c r="E5" s="285" t="s">
        <v>1493</v>
      </c>
      <c r="F5" s="121">
        <v>112916.44</v>
      </c>
      <c r="G5" s="121">
        <v>118408.75</v>
      </c>
      <c r="H5" s="121">
        <v>34445.839999999997</v>
      </c>
      <c r="I5" s="56">
        <v>659664.41</v>
      </c>
      <c r="J5" s="56">
        <v>258051.67</v>
      </c>
      <c r="L5" s="273">
        <v>14850</v>
      </c>
      <c r="Q5" s="56">
        <v>-818356.69</v>
      </c>
      <c r="R5" s="56">
        <v>2159407.13</v>
      </c>
      <c r="S5" s="98">
        <v>5798</v>
      </c>
      <c r="V5" s="98">
        <v>113800</v>
      </c>
      <c r="X5" s="122">
        <v>185420</v>
      </c>
      <c r="Y5" s="122">
        <v>87983.54</v>
      </c>
      <c r="Z5" s="122">
        <v>15350.79</v>
      </c>
      <c r="AB5" s="96">
        <f t="shared" ref="AB5:AB68" si="2">SUM(F5:H5)</f>
        <v>265771.03000000003</v>
      </c>
      <c r="AC5" s="44">
        <f t="shared" ref="AC5:AC68" si="3">SUM(K5:N5)</f>
        <v>14850</v>
      </c>
      <c r="AD5" s="102">
        <f t="shared" ref="AD5:AD68" si="4">AB5-AC5</f>
        <v>250921.03000000003</v>
      </c>
      <c r="AE5" s="103">
        <f t="shared" ref="AE5:AE68" si="5">SUM(S5:W5)</f>
        <v>119598</v>
      </c>
      <c r="AF5" s="29">
        <f t="shared" ref="AF5:AF68" si="6">SUM(X5:AA5)</f>
        <v>288754.32999999996</v>
      </c>
      <c r="AG5" s="104">
        <f t="shared" ref="AG5:AG68" si="7">AE5-AF5</f>
        <v>-169156.32999999996</v>
      </c>
    </row>
    <row r="6" spans="1:33" x14ac:dyDescent="0.2">
      <c r="A6" t="s">
        <v>281</v>
      </c>
      <c r="B6" t="s">
        <v>0</v>
      </c>
      <c r="C6" s="74">
        <v>4949</v>
      </c>
      <c r="D6" s="74" t="s">
        <v>607</v>
      </c>
      <c r="E6" s="285" t="s">
        <v>1494</v>
      </c>
      <c r="F6" s="121">
        <v>263715.46000000002</v>
      </c>
      <c r="G6" s="121">
        <v>38660.6</v>
      </c>
      <c r="H6" s="121">
        <v>113170.51</v>
      </c>
      <c r="I6" s="56">
        <v>962581.08</v>
      </c>
      <c r="J6" s="56">
        <v>760157.85</v>
      </c>
      <c r="L6" s="273">
        <v>14550</v>
      </c>
      <c r="Q6" s="56">
        <v>-758803.42</v>
      </c>
      <c r="R6" s="56">
        <v>3104237.14</v>
      </c>
      <c r="S6" s="98">
        <v>32397</v>
      </c>
      <c r="V6" s="98">
        <v>158930</v>
      </c>
      <c r="X6" s="122">
        <v>209582</v>
      </c>
      <c r="Y6" s="122">
        <v>42433.21</v>
      </c>
      <c r="Z6" s="122">
        <v>15626.01</v>
      </c>
      <c r="AB6" s="96">
        <f t="shared" si="2"/>
        <v>415546.57</v>
      </c>
      <c r="AC6" s="44">
        <f t="shared" si="3"/>
        <v>14550</v>
      </c>
      <c r="AD6" s="102">
        <f t="shared" si="4"/>
        <v>400996.57</v>
      </c>
      <c r="AE6" s="103">
        <f t="shared" si="5"/>
        <v>191327</v>
      </c>
      <c r="AF6" s="29">
        <f t="shared" si="6"/>
        <v>267641.21999999997</v>
      </c>
      <c r="AG6" s="104">
        <f t="shared" si="7"/>
        <v>-76314.219999999972</v>
      </c>
    </row>
    <row r="7" spans="1:33" x14ac:dyDescent="0.2">
      <c r="A7" t="s">
        <v>281</v>
      </c>
      <c r="B7" t="s">
        <v>0</v>
      </c>
      <c r="C7" s="74">
        <v>7233</v>
      </c>
      <c r="D7" s="74" t="s">
        <v>608</v>
      </c>
      <c r="E7" s="285" t="s">
        <v>1495</v>
      </c>
      <c r="F7" s="121">
        <v>74579.53</v>
      </c>
      <c r="G7" s="121">
        <v>119819.64</v>
      </c>
      <c r="H7" s="121">
        <v>63483.7</v>
      </c>
      <c r="I7" s="56">
        <v>202166.64</v>
      </c>
      <c r="J7" s="56">
        <v>154175.16</v>
      </c>
      <c r="L7" s="273">
        <v>36050</v>
      </c>
      <c r="Q7" s="56">
        <v>-705309.21</v>
      </c>
      <c r="R7" s="56">
        <v>1481598.18</v>
      </c>
      <c r="S7" s="98">
        <v>38373.699999999997</v>
      </c>
      <c r="V7" s="98">
        <v>158820</v>
      </c>
      <c r="X7" s="122">
        <v>261495</v>
      </c>
      <c r="Y7" s="122">
        <v>82523.850000000006</v>
      </c>
      <c r="Z7" s="122">
        <v>15333.15</v>
      </c>
      <c r="AB7" s="96">
        <f t="shared" si="2"/>
        <v>257882.87</v>
      </c>
      <c r="AC7" s="44">
        <f t="shared" si="3"/>
        <v>36050</v>
      </c>
      <c r="AD7" s="102">
        <f t="shared" si="4"/>
        <v>221832.87</v>
      </c>
      <c r="AE7" s="103">
        <f t="shared" si="5"/>
        <v>197193.7</v>
      </c>
      <c r="AF7" s="29">
        <f t="shared" si="6"/>
        <v>359352</v>
      </c>
      <c r="AG7" s="104">
        <f t="shared" si="7"/>
        <v>-162158.29999999999</v>
      </c>
    </row>
    <row r="8" spans="1:33" x14ac:dyDescent="0.2">
      <c r="A8" t="s">
        <v>281</v>
      </c>
      <c r="B8" t="s">
        <v>0</v>
      </c>
      <c r="C8" s="74">
        <v>5081</v>
      </c>
      <c r="D8" s="74" t="s">
        <v>609</v>
      </c>
      <c r="E8" s="285" t="s">
        <v>1496</v>
      </c>
      <c r="F8" s="121">
        <v>388643.71</v>
      </c>
      <c r="G8" s="121">
        <v>4383.3</v>
      </c>
      <c r="H8" s="121">
        <v>34118.720000000001</v>
      </c>
      <c r="I8" s="56">
        <v>61182.720000000001</v>
      </c>
      <c r="J8" s="56">
        <v>822926.05</v>
      </c>
      <c r="L8" s="273">
        <v>28350</v>
      </c>
      <c r="Q8" s="56">
        <v>-2144022.85</v>
      </c>
      <c r="R8" s="56">
        <v>3577514.61</v>
      </c>
      <c r="S8" s="98">
        <v>22116.89</v>
      </c>
      <c r="V8" s="98">
        <v>105370</v>
      </c>
      <c r="W8" s="98">
        <v>18560</v>
      </c>
      <c r="X8" s="122">
        <v>192280</v>
      </c>
      <c r="Y8" s="122">
        <v>82217.42</v>
      </c>
      <c r="Z8" s="122">
        <v>7861.73</v>
      </c>
      <c r="AB8" s="96">
        <f t="shared" si="2"/>
        <v>427145.73</v>
      </c>
      <c r="AC8" s="44">
        <f t="shared" si="3"/>
        <v>28350</v>
      </c>
      <c r="AD8" s="102">
        <f t="shared" si="4"/>
        <v>398795.73</v>
      </c>
      <c r="AE8" s="103">
        <f t="shared" si="5"/>
        <v>146046.89000000001</v>
      </c>
      <c r="AF8" s="29">
        <f t="shared" si="6"/>
        <v>282359.14999999997</v>
      </c>
      <c r="AG8" s="104">
        <f t="shared" si="7"/>
        <v>-136312.25999999995</v>
      </c>
    </row>
    <row r="9" spans="1:33" x14ac:dyDescent="0.2">
      <c r="A9" t="s">
        <v>281</v>
      </c>
      <c r="B9" t="s">
        <v>0</v>
      </c>
      <c r="C9" s="74">
        <v>1868</v>
      </c>
      <c r="D9" s="74" t="s">
        <v>610</v>
      </c>
      <c r="E9" s="285" t="s">
        <v>1497</v>
      </c>
      <c r="F9" s="121">
        <v>164763.98000000001</v>
      </c>
      <c r="G9" s="121">
        <v>3713.93</v>
      </c>
      <c r="H9" s="121">
        <v>12007.5</v>
      </c>
      <c r="I9" s="56">
        <v>434377.28</v>
      </c>
      <c r="J9" s="56">
        <v>196405.21</v>
      </c>
      <c r="L9" s="273">
        <v>14356.3</v>
      </c>
      <c r="Q9" s="56">
        <v>748223.02</v>
      </c>
      <c r="R9" s="56">
        <v>80851.62</v>
      </c>
      <c r="S9" s="98">
        <v>12733.5</v>
      </c>
      <c r="V9" s="98">
        <v>109070</v>
      </c>
      <c r="X9" s="122">
        <v>109070</v>
      </c>
      <c r="Y9" s="122">
        <v>27155.3</v>
      </c>
      <c r="Z9" s="122">
        <v>17741.240000000002</v>
      </c>
      <c r="AB9" s="96">
        <f t="shared" si="2"/>
        <v>180485.41</v>
      </c>
      <c r="AC9" s="44">
        <f t="shared" si="3"/>
        <v>14356.3</v>
      </c>
      <c r="AD9" s="102">
        <f t="shared" si="4"/>
        <v>166129.11000000002</v>
      </c>
      <c r="AE9" s="103">
        <f t="shared" si="5"/>
        <v>121803.5</v>
      </c>
      <c r="AF9" s="29">
        <f t="shared" si="6"/>
        <v>153966.53999999998</v>
      </c>
      <c r="AG9" s="104">
        <f t="shared" si="7"/>
        <v>-32163.039999999979</v>
      </c>
    </row>
    <row r="10" spans="1:33" x14ac:dyDescent="0.2">
      <c r="A10" t="s">
        <v>281</v>
      </c>
      <c r="B10" t="s">
        <v>0</v>
      </c>
      <c r="C10" s="74">
        <v>7126</v>
      </c>
      <c r="D10" s="74" t="s">
        <v>611</v>
      </c>
      <c r="E10" s="56" t="s">
        <v>1498</v>
      </c>
      <c r="F10" s="121">
        <v>164441.24</v>
      </c>
      <c r="G10" s="121">
        <v>6027.37</v>
      </c>
      <c r="H10" s="121">
        <v>97527.87</v>
      </c>
      <c r="I10" s="56">
        <v>1002222.21</v>
      </c>
      <c r="J10" s="56">
        <v>1909844.65</v>
      </c>
      <c r="L10" s="273">
        <v>22650</v>
      </c>
      <c r="Q10" s="56">
        <v>918364.97</v>
      </c>
      <c r="R10" s="56">
        <v>2359303.7200000002</v>
      </c>
      <c r="S10" s="98">
        <v>34719.96</v>
      </c>
      <c r="T10" s="98">
        <v>0</v>
      </c>
      <c r="V10" s="98">
        <v>128620</v>
      </c>
      <c r="X10" s="122">
        <v>192470</v>
      </c>
      <c r="Y10" s="122">
        <v>51573.05</v>
      </c>
      <c r="Z10" s="122">
        <v>31718.26</v>
      </c>
      <c r="AB10" s="96">
        <f t="shared" si="2"/>
        <v>267996.48</v>
      </c>
      <c r="AC10" s="44">
        <f t="shared" si="3"/>
        <v>22650</v>
      </c>
      <c r="AD10" s="102">
        <f t="shared" si="4"/>
        <v>245346.47999999998</v>
      </c>
      <c r="AE10" s="103">
        <f t="shared" si="5"/>
        <v>163339.96</v>
      </c>
      <c r="AF10" s="29">
        <f t="shared" si="6"/>
        <v>275761.31</v>
      </c>
      <c r="AG10" s="104">
        <f t="shared" si="7"/>
        <v>-112421.35</v>
      </c>
    </row>
    <row r="11" spans="1:33" x14ac:dyDescent="0.2">
      <c r="A11" t="s">
        <v>281</v>
      </c>
      <c r="B11" t="s">
        <v>0</v>
      </c>
      <c r="C11" s="74">
        <v>2671</v>
      </c>
      <c r="D11" s="74" t="s">
        <v>612</v>
      </c>
      <c r="E11" s="285" t="s">
        <v>1499</v>
      </c>
      <c r="F11" s="121">
        <v>12489.64</v>
      </c>
      <c r="G11" s="121">
        <v>7994.92</v>
      </c>
      <c r="H11" s="121">
        <v>41647.14</v>
      </c>
      <c r="I11" s="56">
        <v>782390.68</v>
      </c>
      <c r="J11" s="56">
        <v>236497.1</v>
      </c>
      <c r="L11" s="273">
        <v>0</v>
      </c>
      <c r="Q11" s="56">
        <v>-1085238.05</v>
      </c>
      <c r="R11" s="56">
        <v>2243800.1</v>
      </c>
      <c r="S11" s="98">
        <v>15321.33</v>
      </c>
      <c r="V11" s="98">
        <v>82530</v>
      </c>
      <c r="X11" s="122">
        <v>123850</v>
      </c>
      <c r="Y11" s="122">
        <v>30775.43</v>
      </c>
      <c r="Z11" s="122">
        <v>16259.47</v>
      </c>
      <c r="AB11" s="96">
        <f t="shared" si="2"/>
        <v>62131.7</v>
      </c>
      <c r="AC11" s="44">
        <f t="shared" si="3"/>
        <v>0</v>
      </c>
      <c r="AD11" s="102">
        <f t="shared" si="4"/>
        <v>62131.7</v>
      </c>
      <c r="AE11" s="103">
        <f t="shared" si="5"/>
        <v>97851.33</v>
      </c>
      <c r="AF11" s="29">
        <f t="shared" si="6"/>
        <v>170884.9</v>
      </c>
      <c r="AG11" s="104">
        <f t="shared" si="7"/>
        <v>-73033.569999999992</v>
      </c>
    </row>
    <row r="12" spans="1:33" ht="13.5" customHeight="1" x14ac:dyDescent="0.2">
      <c r="A12" t="s">
        <v>281</v>
      </c>
      <c r="B12" t="s">
        <v>0</v>
      </c>
      <c r="C12" s="74">
        <v>4454</v>
      </c>
      <c r="D12" s="74" t="s">
        <v>613</v>
      </c>
      <c r="E12" s="56" t="s">
        <v>1500</v>
      </c>
      <c r="F12" s="121">
        <v>526575.44999999995</v>
      </c>
      <c r="G12" s="121">
        <v>18506.060000000001</v>
      </c>
      <c r="H12" s="121">
        <v>82630.91</v>
      </c>
      <c r="I12" s="56">
        <v>190603.31</v>
      </c>
      <c r="J12" s="56">
        <v>145884.74</v>
      </c>
      <c r="L12" s="273">
        <v>12900</v>
      </c>
      <c r="Q12" s="56">
        <v>-1464860.58</v>
      </c>
      <c r="R12" s="56">
        <v>2541297.98</v>
      </c>
      <c r="S12" s="98">
        <v>18480.689999999999</v>
      </c>
      <c r="V12" s="98">
        <v>110180</v>
      </c>
      <c r="X12" s="122">
        <v>167620</v>
      </c>
      <c r="Y12" s="122">
        <v>55694.13</v>
      </c>
      <c r="Z12" s="122">
        <v>14168.49</v>
      </c>
      <c r="AB12" s="96">
        <f t="shared" si="2"/>
        <v>627712.42000000004</v>
      </c>
      <c r="AC12" s="44">
        <f t="shared" si="3"/>
        <v>12900</v>
      </c>
      <c r="AD12" s="102">
        <f t="shared" si="4"/>
        <v>614812.42000000004</v>
      </c>
      <c r="AE12" s="103">
        <f t="shared" si="5"/>
        <v>128660.69</v>
      </c>
      <c r="AF12" s="29">
        <f t="shared" si="6"/>
        <v>237482.62</v>
      </c>
      <c r="AG12" s="104">
        <f t="shared" si="7"/>
        <v>-108821.93</v>
      </c>
    </row>
    <row r="13" spans="1:33" x14ac:dyDescent="0.2">
      <c r="A13" t="s">
        <v>281</v>
      </c>
      <c r="B13" t="s">
        <v>0</v>
      </c>
      <c r="C13" s="74">
        <v>3077</v>
      </c>
      <c r="D13" s="74" t="s">
        <v>614</v>
      </c>
      <c r="E13" s="56" t="s">
        <v>1501</v>
      </c>
      <c r="F13" s="121">
        <v>346000.36</v>
      </c>
      <c r="G13" s="121">
        <v>2148.65</v>
      </c>
      <c r="H13" s="121">
        <v>62652.18</v>
      </c>
      <c r="I13" s="56">
        <v>2005720.69</v>
      </c>
      <c r="J13" s="56">
        <v>209655.47</v>
      </c>
      <c r="L13" s="273">
        <v>13700</v>
      </c>
      <c r="Q13" s="56">
        <v>397475.16</v>
      </c>
      <c r="R13" s="56">
        <v>2357450.56</v>
      </c>
      <c r="S13" s="98">
        <v>9515.2199999999993</v>
      </c>
      <c r="V13" s="98">
        <v>38120</v>
      </c>
      <c r="X13" s="122">
        <v>54120</v>
      </c>
      <c r="Y13" s="122">
        <v>47068.19</v>
      </c>
      <c r="Z13" s="122">
        <v>14608.4</v>
      </c>
      <c r="AB13" s="96">
        <f t="shared" si="2"/>
        <v>410801.19</v>
      </c>
      <c r="AC13" s="44">
        <f t="shared" si="3"/>
        <v>13700</v>
      </c>
      <c r="AD13" s="102">
        <f t="shared" si="4"/>
        <v>397101.19</v>
      </c>
      <c r="AE13" s="103">
        <f t="shared" si="5"/>
        <v>47635.22</v>
      </c>
      <c r="AF13" s="29">
        <f t="shared" si="6"/>
        <v>115796.59</v>
      </c>
      <c r="AG13" s="16">
        <f t="shared" si="7"/>
        <v>-68161.37</v>
      </c>
    </row>
    <row r="14" spans="1:33" x14ac:dyDescent="0.2">
      <c r="A14" t="s">
        <v>281</v>
      </c>
      <c r="B14" t="s">
        <v>0</v>
      </c>
      <c r="C14" s="74">
        <v>2778</v>
      </c>
      <c r="D14" s="74" t="s">
        <v>615</v>
      </c>
      <c r="E14" s="56" t="s">
        <v>1502</v>
      </c>
      <c r="F14" s="121">
        <v>182231.55</v>
      </c>
      <c r="G14" s="121">
        <v>15997.14</v>
      </c>
      <c r="H14" s="121">
        <v>39068.410000000003</v>
      </c>
      <c r="I14" s="56">
        <v>1072697.51</v>
      </c>
      <c r="J14" s="56">
        <v>714591.31</v>
      </c>
      <c r="L14" s="273">
        <v>11100</v>
      </c>
      <c r="Q14" s="56">
        <v>-1289134.6299999999</v>
      </c>
      <c r="R14" s="56">
        <v>3416597.09</v>
      </c>
      <c r="S14" s="98">
        <v>12762.67</v>
      </c>
      <c r="V14" s="98">
        <v>76090</v>
      </c>
      <c r="X14" s="122">
        <v>122860</v>
      </c>
      <c r="Y14" s="122">
        <v>42037.77</v>
      </c>
      <c r="Z14" s="122">
        <v>27344.44</v>
      </c>
      <c r="AB14" s="96">
        <f t="shared" si="2"/>
        <v>237297.1</v>
      </c>
      <c r="AC14" s="44">
        <f t="shared" si="3"/>
        <v>11100</v>
      </c>
      <c r="AD14" s="102">
        <f t="shared" si="4"/>
        <v>226197.1</v>
      </c>
      <c r="AE14" s="103">
        <f t="shared" si="5"/>
        <v>88852.67</v>
      </c>
      <c r="AF14" s="29">
        <f t="shared" si="6"/>
        <v>192242.21</v>
      </c>
      <c r="AG14" s="16">
        <f t="shared" si="7"/>
        <v>-103389.54</v>
      </c>
    </row>
    <row r="15" spans="1:33" x14ac:dyDescent="0.2">
      <c r="A15" t="s">
        <v>281</v>
      </c>
      <c r="B15" t="s">
        <v>0</v>
      </c>
      <c r="C15" s="74">
        <v>4143</v>
      </c>
      <c r="D15" s="74" t="s">
        <v>616</v>
      </c>
      <c r="E15" s="285" t="s">
        <v>1503</v>
      </c>
      <c r="F15" s="121">
        <v>351547.29</v>
      </c>
      <c r="G15" s="121">
        <v>5519.74</v>
      </c>
      <c r="H15" s="121">
        <v>22433.94</v>
      </c>
      <c r="I15" s="56">
        <v>2445067.75</v>
      </c>
      <c r="J15" s="56">
        <v>386359.83</v>
      </c>
      <c r="L15" s="273">
        <v>19803.05</v>
      </c>
      <c r="Q15" s="56">
        <v>209449.22</v>
      </c>
      <c r="R15" s="56">
        <v>3110817.16</v>
      </c>
      <c r="S15" s="98">
        <v>19567.060000000001</v>
      </c>
      <c r="V15" s="98">
        <v>113860</v>
      </c>
      <c r="X15" s="122">
        <v>146710</v>
      </c>
      <c r="Y15" s="122">
        <v>43162.66</v>
      </c>
      <c r="Z15" s="122">
        <v>60852.28</v>
      </c>
      <c r="AB15" s="96">
        <f t="shared" si="2"/>
        <v>379500.97</v>
      </c>
      <c r="AC15" s="44">
        <f t="shared" si="3"/>
        <v>19803.05</v>
      </c>
      <c r="AD15" s="102">
        <f t="shared" si="4"/>
        <v>359697.91999999998</v>
      </c>
      <c r="AE15" s="103">
        <f t="shared" si="5"/>
        <v>133427.06</v>
      </c>
      <c r="AF15" s="29">
        <f t="shared" si="6"/>
        <v>250724.94</v>
      </c>
      <c r="AG15" s="16">
        <f t="shared" si="7"/>
        <v>-117297.88</v>
      </c>
    </row>
    <row r="16" spans="1:33" x14ac:dyDescent="0.2">
      <c r="A16" t="s">
        <v>281</v>
      </c>
      <c r="B16" t="s">
        <v>0</v>
      </c>
      <c r="C16" s="74">
        <v>5018</v>
      </c>
      <c r="D16" s="74" t="s">
        <v>617</v>
      </c>
      <c r="E16" s="56" t="s">
        <v>1504</v>
      </c>
      <c r="F16" s="121">
        <v>74261.679999999993</v>
      </c>
      <c r="G16" s="121">
        <v>32627.33</v>
      </c>
      <c r="H16" s="121">
        <v>98484.42</v>
      </c>
      <c r="I16" s="56">
        <v>1489592.94</v>
      </c>
      <c r="J16" s="56">
        <v>842796.13</v>
      </c>
      <c r="L16" s="273">
        <v>21900</v>
      </c>
      <c r="Q16" s="56">
        <v>-1768822.4</v>
      </c>
      <c r="R16" s="56">
        <v>4381554.71</v>
      </c>
      <c r="S16" s="98">
        <v>22023.26</v>
      </c>
      <c r="V16" s="98">
        <v>103220</v>
      </c>
      <c r="X16" s="122">
        <v>106720</v>
      </c>
      <c r="Y16" s="122">
        <v>71499.89</v>
      </c>
      <c r="Z16" s="122">
        <v>19493.18</v>
      </c>
      <c r="AB16" s="96">
        <f t="shared" si="2"/>
        <v>205373.43</v>
      </c>
      <c r="AC16" s="44">
        <f t="shared" si="3"/>
        <v>21900</v>
      </c>
      <c r="AD16" s="102">
        <f t="shared" si="4"/>
        <v>183473.43</v>
      </c>
      <c r="AE16" s="103">
        <f t="shared" si="5"/>
        <v>125243.26</v>
      </c>
      <c r="AF16" s="29">
        <f t="shared" si="6"/>
        <v>197713.07</v>
      </c>
      <c r="AG16" s="16">
        <f t="shared" si="7"/>
        <v>-72469.810000000012</v>
      </c>
    </row>
    <row r="17" spans="1:33" x14ac:dyDescent="0.2">
      <c r="A17" t="s">
        <v>281</v>
      </c>
      <c r="B17" t="s">
        <v>0</v>
      </c>
      <c r="C17" s="74">
        <v>3532</v>
      </c>
      <c r="D17" s="74" t="s">
        <v>618</v>
      </c>
      <c r="E17" s="56" t="s">
        <v>1505</v>
      </c>
      <c r="F17" s="121">
        <v>600482.93999999994</v>
      </c>
      <c r="G17" s="121">
        <v>1623.33</v>
      </c>
      <c r="H17" s="121">
        <v>42800.32</v>
      </c>
      <c r="I17" s="56">
        <v>303842.06</v>
      </c>
      <c r="J17" s="56">
        <v>17715.41</v>
      </c>
      <c r="L17" s="273">
        <v>18600</v>
      </c>
      <c r="Q17" s="56">
        <v>-1751733.11</v>
      </c>
      <c r="R17" s="56">
        <v>2824820.87</v>
      </c>
      <c r="S17" s="98">
        <v>14237.15</v>
      </c>
      <c r="V17" s="98">
        <v>116810</v>
      </c>
      <c r="W17" s="98">
        <v>3500</v>
      </c>
      <c r="X17" s="122">
        <v>181500</v>
      </c>
      <c r="Y17" s="122">
        <v>39029.93</v>
      </c>
      <c r="Z17" s="122">
        <v>14048.92</v>
      </c>
      <c r="AB17" s="96">
        <f t="shared" si="2"/>
        <v>644906.58999999985</v>
      </c>
      <c r="AC17" s="44">
        <f t="shared" si="3"/>
        <v>18600</v>
      </c>
      <c r="AD17" s="102">
        <f t="shared" si="4"/>
        <v>626306.58999999985</v>
      </c>
      <c r="AE17" s="103">
        <f t="shared" si="5"/>
        <v>134547.15</v>
      </c>
      <c r="AF17" s="29">
        <f t="shared" si="6"/>
        <v>234578.85</v>
      </c>
      <c r="AG17" s="16">
        <f t="shared" si="7"/>
        <v>-100031.70000000001</v>
      </c>
    </row>
    <row r="18" spans="1:33" x14ac:dyDescent="0.2">
      <c r="A18" t="s">
        <v>281</v>
      </c>
      <c r="B18" t="s">
        <v>0</v>
      </c>
      <c r="C18" s="74">
        <v>5707</v>
      </c>
      <c r="D18" s="74" t="s">
        <v>619</v>
      </c>
      <c r="E18" s="56" t="s">
        <v>1506</v>
      </c>
      <c r="F18" s="121">
        <v>434380.02</v>
      </c>
      <c r="G18" s="121">
        <v>34545.379999999997</v>
      </c>
      <c r="H18" s="121">
        <v>115670.91</v>
      </c>
      <c r="I18" s="56">
        <v>202480.23</v>
      </c>
      <c r="J18" s="56">
        <v>298272</v>
      </c>
      <c r="L18" s="273">
        <v>16800</v>
      </c>
      <c r="Q18" s="56">
        <v>-1057742.23</v>
      </c>
      <c r="R18" s="56">
        <v>2287611.84</v>
      </c>
      <c r="S18" s="98">
        <v>39452.83</v>
      </c>
      <c r="T18" s="98">
        <v>0</v>
      </c>
      <c r="V18" s="98">
        <v>111990</v>
      </c>
      <c r="X18" s="122">
        <v>192020</v>
      </c>
      <c r="Y18" s="122">
        <v>84303.41</v>
      </c>
      <c r="Z18" s="122">
        <v>10393.49</v>
      </c>
      <c r="AB18" s="96">
        <f t="shared" si="2"/>
        <v>584596.31000000006</v>
      </c>
      <c r="AC18" s="44">
        <f t="shared" si="3"/>
        <v>16800</v>
      </c>
      <c r="AD18" s="102">
        <f t="shared" si="4"/>
        <v>567796.31000000006</v>
      </c>
      <c r="AE18" s="103">
        <f t="shared" si="5"/>
        <v>151442.83000000002</v>
      </c>
      <c r="AF18" s="29">
        <f t="shared" si="6"/>
        <v>286716.90000000002</v>
      </c>
      <c r="AG18" s="16">
        <f t="shared" si="7"/>
        <v>-135274.07</v>
      </c>
    </row>
    <row r="19" spans="1:33" x14ac:dyDescent="0.2">
      <c r="A19" t="s">
        <v>281</v>
      </c>
      <c r="B19" t="s">
        <v>0</v>
      </c>
      <c r="C19" s="74">
        <v>3845</v>
      </c>
      <c r="D19" s="74" t="s">
        <v>620</v>
      </c>
      <c r="E19" s="285" t="s">
        <v>1507</v>
      </c>
      <c r="F19" s="121">
        <v>308136.38</v>
      </c>
      <c r="G19" s="121">
        <v>15292.87</v>
      </c>
      <c r="H19" s="121">
        <v>43720.73</v>
      </c>
      <c r="I19" s="56">
        <v>52150.53</v>
      </c>
      <c r="J19" s="56">
        <v>46221.15</v>
      </c>
      <c r="L19" s="273">
        <v>9150</v>
      </c>
      <c r="Q19" s="56">
        <v>-2090631.82</v>
      </c>
      <c r="R19" s="56">
        <v>2658489.6</v>
      </c>
      <c r="S19" s="98">
        <v>17009.439999999999</v>
      </c>
      <c r="V19" s="98">
        <v>145690</v>
      </c>
      <c r="X19" s="122">
        <v>211060</v>
      </c>
      <c r="Y19" s="122">
        <v>45114.33</v>
      </c>
      <c r="Z19" s="122">
        <v>12532.23</v>
      </c>
      <c r="AB19" s="96">
        <f t="shared" si="2"/>
        <v>367149.98</v>
      </c>
      <c r="AC19" s="44">
        <f t="shared" si="3"/>
        <v>9150</v>
      </c>
      <c r="AD19" s="102">
        <f t="shared" si="4"/>
        <v>357999.98</v>
      </c>
      <c r="AE19" s="103">
        <f t="shared" si="5"/>
        <v>162699.44</v>
      </c>
      <c r="AF19" s="29">
        <f t="shared" si="6"/>
        <v>268706.56</v>
      </c>
      <c r="AG19" s="16">
        <f t="shared" si="7"/>
        <v>-106007.12</v>
      </c>
    </row>
    <row r="20" spans="1:33" x14ac:dyDescent="0.2">
      <c r="A20" t="s">
        <v>281</v>
      </c>
      <c r="B20" t="s">
        <v>0</v>
      </c>
      <c r="C20" s="74">
        <v>2875</v>
      </c>
      <c r="D20" s="74" t="s">
        <v>621</v>
      </c>
      <c r="E20" s="285" t="s">
        <v>1508</v>
      </c>
      <c r="F20" s="121">
        <v>583284.06000000006</v>
      </c>
      <c r="G20" s="121">
        <v>23088.29</v>
      </c>
      <c r="H20" s="121">
        <v>66692.61</v>
      </c>
      <c r="I20" s="56">
        <v>4400512.99</v>
      </c>
      <c r="J20" s="56">
        <v>128048.43</v>
      </c>
      <c r="L20" s="273">
        <v>11730</v>
      </c>
      <c r="Q20" s="56">
        <v>4511163.97</v>
      </c>
      <c r="R20" s="56">
        <v>712043.8</v>
      </c>
      <c r="S20" s="98">
        <v>31515.8</v>
      </c>
      <c r="V20" s="98">
        <v>139750</v>
      </c>
      <c r="X20" s="122">
        <v>162015</v>
      </c>
      <c r="Y20" s="122">
        <v>25314.75</v>
      </c>
      <c r="Z20" s="122">
        <v>16132.44</v>
      </c>
      <c r="AB20" s="96">
        <f t="shared" si="2"/>
        <v>673064.96000000008</v>
      </c>
      <c r="AC20" s="44">
        <f t="shared" si="3"/>
        <v>11730</v>
      </c>
      <c r="AD20" s="102">
        <f t="shared" si="4"/>
        <v>661334.96000000008</v>
      </c>
      <c r="AE20" s="103">
        <f t="shared" si="5"/>
        <v>171265.8</v>
      </c>
      <c r="AF20" s="29">
        <f t="shared" si="6"/>
        <v>203462.19</v>
      </c>
      <c r="AG20" s="16">
        <f t="shared" si="7"/>
        <v>-32196.390000000014</v>
      </c>
    </row>
    <row r="21" spans="1:33" x14ac:dyDescent="0.2">
      <c r="A21" t="s">
        <v>281</v>
      </c>
      <c r="B21" t="s">
        <v>0</v>
      </c>
      <c r="C21" s="74">
        <v>3123</v>
      </c>
      <c r="D21" s="74" t="s">
        <v>622</v>
      </c>
      <c r="E21" s="56" t="s">
        <v>1509</v>
      </c>
      <c r="F21" s="121">
        <v>290012.82</v>
      </c>
      <c r="G21" s="121">
        <v>8636.59</v>
      </c>
      <c r="H21" s="121">
        <v>92218.5</v>
      </c>
      <c r="I21" s="56">
        <v>298963.28000000003</v>
      </c>
      <c r="J21" s="56">
        <v>777471.51</v>
      </c>
      <c r="L21" s="273">
        <v>11956.3</v>
      </c>
      <c r="Q21" s="56">
        <v>-2683582.63</v>
      </c>
      <c r="R21" s="56">
        <v>4272663.5999999996</v>
      </c>
      <c r="S21" s="98">
        <v>893.33</v>
      </c>
      <c r="V21" s="98">
        <v>76770</v>
      </c>
      <c r="X21" s="122">
        <v>135000</v>
      </c>
      <c r="Y21" s="122">
        <v>44936.73</v>
      </c>
      <c r="Z21" s="122">
        <v>28706.17</v>
      </c>
      <c r="AB21" s="96">
        <f t="shared" si="2"/>
        <v>390867.91000000003</v>
      </c>
      <c r="AC21" s="44">
        <f t="shared" si="3"/>
        <v>11956.3</v>
      </c>
      <c r="AD21" s="102">
        <f t="shared" si="4"/>
        <v>378911.61000000004</v>
      </c>
      <c r="AE21" s="103">
        <f t="shared" si="5"/>
        <v>77663.33</v>
      </c>
      <c r="AF21" s="29">
        <f t="shared" si="6"/>
        <v>208642.90000000002</v>
      </c>
      <c r="AG21" s="16">
        <f t="shared" si="7"/>
        <v>-130979.57000000002</v>
      </c>
    </row>
    <row r="22" spans="1:33" x14ac:dyDescent="0.2">
      <c r="A22" t="s">
        <v>281</v>
      </c>
      <c r="B22" t="s">
        <v>0</v>
      </c>
      <c r="C22" s="74">
        <v>3601</v>
      </c>
      <c r="D22" s="74" t="s">
        <v>623</v>
      </c>
      <c r="E22" s="285" t="s">
        <v>1510</v>
      </c>
      <c r="F22" s="121">
        <v>135689.81</v>
      </c>
      <c r="G22" s="121">
        <v>111620.95</v>
      </c>
      <c r="H22" s="121">
        <v>43666.89</v>
      </c>
      <c r="I22" s="56">
        <v>1361053.35</v>
      </c>
      <c r="J22" s="56">
        <v>112746.54</v>
      </c>
      <c r="L22" s="273">
        <v>0</v>
      </c>
      <c r="Q22" s="56">
        <v>-208459.49</v>
      </c>
      <c r="R22" s="56">
        <v>2054348.01</v>
      </c>
      <c r="S22" s="98">
        <v>31052</v>
      </c>
      <c r="V22" s="98">
        <v>74850</v>
      </c>
      <c r="X22" s="122">
        <v>120590</v>
      </c>
      <c r="Y22" s="122">
        <v>37240</v>
      </c>
      <c r="Z22" s="122">
        <v>13542.98</v>
      </c>
      <c r="AB22" s="96">
        <f t="shared" si="2"/>
        <v>290977.65000000002</v>
      </c>
      <c r="AC22" s="44">
        <f t="shared" si="3"/>
        <v>0</v>
      </c>
      <c r="AD22" s="102">
        <f t="shared" si="4"/>
        <v>290977.65000000002</v>
      </c>
      <c r="AE22" s="103">
        <f t="shared" si="5"/>
        <v>105902</v>
      </c>
      <c r="AF22" s="29">
        <f t="shared" si="6"/>
        <v>171372.98</v>
      </c>
      <c r="AG22" s="16">
        <f t="shared" si="7"/>
        <v>-65470.98000000001</v>
      </c>
    </row>
    <row r="23" spans="1:33" x14ac:dyDescent="0.2">
      <c r="A23" t="s">
        <v>281</v>
      </c>
      <c r="B23" t="s">
        <v>0</v>
      </c>
      <c r="C23" s="74">
        <v>3870</v>
      </c>
      <c r="D23" s="74" t="s">
        <v>624</v>
      </c>
      <c r="E23" s="56" t="s">
        <v>1571</v>
      </c>
      <c r="F23" s="121">
        <v>855410.73</v>
      </c>
      <c r="G23" s="121">
        <v>11327.67</v>
      </c>
      <c r="H23" s="121">
        <v>42073.5</v>
      </c>
      <c r="I23" s="56">
        <v>29171.68</v>
      </c>
      <c r="J23" s="56">
        <v>155774.78</v>
      </c>
      <c r="L23" s="273">
        <v>16836.75</v>
      </c>
      <c r="Q23" s="56">
        <v>-1030511.44</v>
      </c>
      <c r="R23" s="56">
        <v>2203520.5099999998</v>
      </c>
      <c r="S23" s="98">
        <v>3687.67</v>
      </c>
      <c r="V23" s="98">
        <v>78540</v>
      </c>
      <c r="X23" s="122">
        <v>138320</v>
      </c>
      <c r="Y23" s="122">
        <v>30781.81</v>
      </c>
      <c r="Z23" s="122">
        <v>6223.32</v>
      </c>
      <c r="AB23" s="96">
        <f t="shared" si="2"/>
        <v>908811.9</v>
      </c>
      <c r="AC23" s="44">
        <f t="shared" si="3"/>
        <v>16836.75</v>
      </c>
      <c r="AD23" s="102">
        <f t="shared" si="4"/>
        <v>891975.15</v>
      </c>
      <c r="AE23" s="103">
        <f t="shared" si="5"/>
        <v>82227.67</v>
      </c>
      <c r="AF23" s="29">
        <f t="shared" si="6"/>
        <v>175325.13</v>
      </c>
      <c r="AG23" s="16">
        <f t="shared" si="7"/>
        <v>-93097.46</v>
      </c>
    </row>
    <row r="24" spans="1:33" x14ac:dyDescent="0.2">
      <c r="A24" t="s">
        <v>285</v>
      </c>
      <c r="B24" t="s">
        <v>1</v>
      </c>
      <c r="C24" s="74">
        <v>7346</v>
      </c>
      <c r="D24" s="74" t="s">
        <v>625</v>
      </c>
      <c r="E24" s="56" t="s">
        <v>1511</v>
      </c>
      <c r="F24" s="121">
        <v>217063.28</v>
      </c>
      <c r="G24" s="121">
        <v>0</v>
      </c>
      <c r="H24" s="121">
        <v>78490.03</v>
      </c>
      <c r="I24" s="56">
        <v>201470.76</v>
      </c>
      <c r="J24" s="56">
        <v>977130.36</v>
      </c>
      <c r="L24" s="273">
        <v>40164.589999999997</v>
      </c>
      <c r="Q24" s="56">
        <v>-1019881.94</v>
      </c>
      <c r="R24" s="56">
        <v>2350727.5299999998</v>
      </c>
      <c r="S24" s="98">
        <v>303571.37</v>
      </c>
      <c r="T24" s="98">
        <v>0</v>
      </c>
      <c r="V24" s="98">
        <v>150580</v>
      </c>
      <c r="X24" s="122">
        <v>203600</v>
      </c>
      <c r="Y24" s="122">
        <v>69553.31</v>
      </c>
      <c r="Z24" s="122">
        <v>27925.81</v>
      </c>
      <c r="AB24" s="96">
        <f t="shared" si="2"/>
        <v>295553.31</v>
      </c>
      <c r="AC24" s="44">
        <f t="shared" si="3"/>
        <v>40164.589999999997</v>
      </c>
      <c r="AD24" s="102">
        <f t="shared" si="4"/>
        <v>255388.72</v>
      </c>
      <c r="AE24" s="103">
        <f t="shared" si="5"/>
        <v>454151.37</v>
      </c>
      <c r="AF24" s="29">
        <f t="shared" si="6"/>
        <v>301079.12</v>
      </c>
      <c r="AG24" s="16">
        <f t="shared" si="7"/>
        <v>153072.25</v>
      </c>
    </row>
    <row r="25" spans="1:33" x14ac:dyDescent="0.2">
      <c r="A25" t="s">
        <v>285</v>
      </c>
      <c r="B25" t="s">
        <v>1</v>
      </c>
      <c r="C25" s="74">
        <v>4269</v>
      </c>
      <c r="D25" s="74" t="s">
        <v>626</v>
      </c>
      <c r="E25" s="56" t="s">
        <v>1512</v>
      </c>
      <c r="F25" s="121">
        <v>5378.56</v>
      </c>
      <c r="G25" s="121">
        <v>0</v>
      </c>
      <c r="H25" s="121">
        <v>112329.07</v>
      </c>
      <c r="I25" s="56">
        <v>869519.99</v>
      </c>
      <c r="J25" s="56">
        <v>410719.11</v>
      </c>
      <c r="K25" s="273">
        <v>90000</v>
      </c>
      <c r="L25" s="273">
        <v>22291.65</v>
      </c>
      <c r="Q25" s="56">
        <v>-1902313.1</v>
      </c>
      <c r="R25" s="56">
        <v>3163898.35</v>
      </c>
      <c r="S25" s="98">
        <v>185477.99</v>
      </c>
      <c r="T25" s="98">
        <v>0</v>
      </c>
      <c r="V25" s="98">
        <v>101600</v>
      </c>
      <c r="X25" s="122">
        <v>176390</v>
      </c>
      <c r="Y25" s="122">
        <v>47156.82</v>
      </c>
      <c r="Z25" s="122">
        <v>25195.34</v>
      </c>
      <c r="AB25" s="96">
        <f t="shared" si="2"/>
        <v>117707.63</v>
      </c>
      <c r="AC25" s="44">
        <f t="shared" si="3"/>
        <v>112291.65</v>
      </c>
      <c r="AD25" s="102">
        <f t="shared" si="4"/>
        <v>5415.9800000000105</v>
      </c>
      <c r="AE25" s="103">
        <f t="shared" si="5"/>
        <v>287077.99</v>
      </c>
      <c r="AF25" s="29">
        <f t="shared" si="6"/>
        <v>248742.16</v>
      </c>
      <c r="AG25" s="16">
        <f t="shared" si="7"/>
        <v>38335.829999999987</v>
      </c>
    </row>
    <row r="26" spans="1:33" x14ac:dyDescent="0.2">
      <c r="A26" t="s">
        <v>285</v>
      </c>
      <c r="B26" t="s">
        <v>1</v>
      </c>
      <c r="C26" s="74">
        <v>7452</v>
      </c>
      <c r="D26" s="74" t="s">
        <v>627</v>
      </c>
      <c r="E26" s="56" t="s">
        <v>1513</v>
      </c>
      <c r="F26" s="121">
        <v>456812.99</v>
      </c>
      <c r="G26" s="121">
        <v>94155</v>
      </c>
      <c r="H26" s="121">
        <v>64650</v>
      </c>
      <c r="I26" s="56">
        <v>1279194.67</v>
      </c>
      <c r="J26" s="56">
        <v>3905848.79</v>
      </c>
      <c r="L26" s="273">
        <v>62045.3</v>
      </c>
      <c r="Q26" s="56">
        <v>0</v>
      </c>
      <c r="R26" s="56">
        <v>2060186.09</v>
      </c>
      <c r="S26" s="98">
        <v>310093.64</v>
      </c>
      <c r="T26" s="98">
        <v>100000</v>
      </c>
      <c r="V26" s="98">
        <v>184840</v>
      </c>
      <c r="X26" s="122">
        <v>237880</v>
      </c>
      <c r="Y26" s="122">
        <v>91169.2</v>
      </c>
      <c r="Z26" s="122">
        <v>27597.87</v>
      </c>
      <c r="AB26" s="96">
        <f t="shared" si="2"/>
        <v>615617.99</v>
      </c>
      <c r="AC26" s="44">
        <f t="shared" si="3"/>
        <v>62045.3</v>
      </c>
      <c r="AD26" s="102">
        <f t="shared" si="4"/>
        <v>553572.68999999994</v>
      </c>
      <c r="AE26" s="103">
        <f t="shared" si="5"/>
        <v>594933.64</v>
      </c>
      <c r="AF26" s="29">
        <f t="shared" si="6"/>
        <v>356647.07</v>
      </c>
      <c r="AG26" s="16">
        <f t="shared" si="7"/>
        <v>238286.57</v>
      </c>
    </row>
    <row r="27" spans="1:33" x14ac:dyDescent="0.2">
      <c r="A27" t="s">
        <v>285</v>
      </c>
      <c r="B27" t="s">
        <v>1</v>
      </c>
      <c r="C27" s="74">
        <v>5116</v>
      </c>
      <c r="D27" s="74" t="s">
        <v>628</v>
      </c>
      <c r="E27" s="56" t="s">
        <v>1514</v>
      </c>
      <c r="F27" s="121">
        <v>204622.5</v>
      </c>
      <c r="G27" s="121">
        <v>603</v>
      </c>
      <c r="H27" s="121">
        <v>70209.960000000006</v>
      </c>
      <c r="I27" s="56">
        <v>781236.67</v>
      </c>
      <c r="J27" s="56">
        <v>610575.94999999995</v>
      </c>
      <c r="L27" s="273">
        <v>21094.560000000001</v>
      </c>
      <c r="Q27" s="56">
        <v>0</v>
      </c>
      <c r="R27" s="56">
        <v>2920599.11</v>
      </c>
      <c r="S27" s="98">
        <v>171799.15</v>
      </c>
      <c r="V27" s="98">
        <v>133850</v>
      </c>
      <c r="X27" s="122">
        <v>167480</v>
      </c>
      <c r="Y27" s="122">
        <v>46229.95</v>
      </c>
      <c r="Z27" s="122">
        <v>33443.43</v>
      </c>
      <c r="AB27" s="96">
        <f t="shared" si="2"/>
        <v>275435.46000000002</v>
      </c>
      <c r="AC27" s="44">
        <f t="shared" si="3"/>
        <v>21094.560000000001</v>
      </c>
      <c r="AD27" s="102">
        <f t="shared" si="4"/>
        <v>254340.90000000002</v>
      </c>
      <c r="AE27" s="103">
        <f t="shared" si="5"/>
        <v>305649.15000000002</v>
      </c>
      <c r="AF27" s="29">
        <f t="shared" si="6"/>
        <v>247153.38</v>
      </c>
      <c r="AG27" s="16">
        <f t="shared" si="7"/>
        <v>58495.770000000019</v>
      </c>
    </row>
    <row r="28" spans="1:33" x14ac:dyDescent="0.2">
      <c r="A28" t="s">
        <v>285</v>
      </c>
      <c r="B28" t="s">
        <v>1</v>
      </c>
      <c r="C28" s="74">
        <v>3330</v>
      </c>
      <c r="D28" s="74" t="s">
        <v>629</v>
      </c>
      <c r="E28" s="56" t="s">
        <v>1515</v>
      </c>
      <c r="F28" s="121">
        <v>185677.38</v>
      </c>
      <c r="G28" s="121">
        <v>569.5</v>
      </c>
      <c r="H28" s="121">
        <v>26729.22</v>
      </c>
      <c r="I28" s="56">
        <v>572719.52</v>
      </c>
      <c r="J28" s="56">
        <v>208081.39</v>
      </c>
      <c r="L28" s="273">
        <v>28081.3</v>
      </c>
      <c r="Q28" s="56">
        <v>0</v>
      </c>
      <c r="R28" s="56">
        <v>1187021.07</v>
      </c>
      <c r="S28" s="98">
        <v>260805.27</v>
      </c>
      <c r="V28" s="98">
        <v>131430</v>
      </c>
      <c r="X28" s="122">
        <v>191370</v>
      </c>
      <c r="Y28" s="122">
        <v>49338.13</v>
      </c>
      <c r="Z28" s="122">
        <v>18201.830000000002</v>
      </c>
      <c r="AB28" s="96">
        <f t="shared" si="2"/>
        <v>212976.1</v>
      </c>
      <c r="AC28" s="44">
        <f t="shared" si="3"/>
        <v>28081.3</v>
      </c>
      <c r="AD28" s="102">
        <f t="shared" si="4"/>
        <v>184894.80000000002</v>
      </c>
      <c r="AE28" s="103">
        <f t="shared" si="5"/>
        <v>392235.27</v>
      </c>
      <c r="AF28" s="29">
        <f t="shared" si="6"/>
        <v>258909.96000000002</v>
      </c>
      <c r="AG28" s="16">
        <f t="shared" si="7"/>
        <v>133325.31</v>
      </c>
    </row>
    <row r="29" spans="1:33" x14ac:dyDescent="0.2">
      <c r="A29" t="s">
        <v>285</v>
      </c>
      <c r="B29" t="s">
        <v>1</v>
      </c>
      <c r="C29" s="74">
        <v>3774</v>
      </c>
      <c r="D29" s="74" t="s">
        <v>630</v>
      </c>
      <c r="E29" s="56" t="s">
        <v>1516</v>
      </c>
      <c r="F29" s="121">
        <v>193088.22</v>
      </c>
      <c r="G29" s="121">
        <v>0</v>
      </c>
      <c r="H29" s="121">
        <v>34583.769999999997</v>
      </c>
      <c r="I29" s="56">
        <v>647229.93999999994</v>
      </c>
      <c r="J29" s="56">
        <v>295198.94</v>
      </c>
      <c r="L29" s="273">
        <v>22854.85</v>
      </c>
      <c r="N29" s="273">
        <v>0</v>
      </c>
      <c r="Q29" s="56">
        <v>0</v>
      </c>
      <c r="R29" s="56">
        <v>2650223.29</v>
      </c>
      <c r="S29" s="98">
        <v>194067.41</v>
      </c>
      <c r="T29" s="98">
        <v>40000</v>
      </c>
      <c r="V29" s="98">
        <v>109570</v>
      </c>
      <c r="X29" s="122">
        <v>142995</v>
      </c>
      <c r="Y29" s="122">
        <v>51156.78</v>
      </c>
      <c r="Z29" s="122">
        <v>21674.94</v>
      </c>
      <c r="AB29" s="96">
        <f t="shared" si="2"/>
        <v>227671.99</v>
      </c>
      <c r="AC29" s="44">
        <f t="shared" si="3"/>
        <v>22854.85</v>
      </c>
      <c r="AD29" s="102">
        <f t="shared" si="4"/>
        <v>204817.13999999998</v>
      </c>
      <c r="AE29" s="103">
        <f t="shared" si="5"/>
        <v>343637.41000000003</v>
      </c>
      <c r="AF29" s="29">
        <f t="shared" si="6"/>
        <v>215826.72</v>
      </c>
      <c r="AG29" s="16">
        <f t="shared" si="7"/>
        <v>127810.69000000003</v>
      </c>
    </row>
    <row r="30" spans="1:33" x14ac:dyDescent="0.2">
      <c r="A30" t="s">
        <v>285</v>
      </c>
      <c r="B30" t="s">
        <v>1</v>
      </c>
      <c r="C30" s="74">
        <v>2996</v>
      </c>
      <c r="D30" s="74" t="s">
        <v>631</v>
      </c>
      <c r="E30" s="56" t="s">
        <v>1517</v>
      </c>
      <c r="F30" s="121">
        <v>329648.82</v>
      </c>
      <c r="G30" s="121">
        <v>770.5</v>
      </c>
      <c r="H30" s="121">
        <v>71652.11</v>
      </c>
      <c r="I30" s="56">
        <v>1822674.83</v>
      </c>
      <c r="J30" s="56">
        <v>217978.72</v>
      </c>
      <c r="L30" s="273">
        <v>17909</v>
      </c>
      <c r="N30" s="273">
        <v>7</v>
      </c>
      <c r="Q30" s="56">
        <v>0</v>
      </c>
      <c r="R30" s="56">
        <v>1714501.17</v>
      </c>
      <c r="S30" s="98">
        <v>154071.22</v>
      </c>
      <c r="V30" s="98">
        <v>67090</v>
      </c>
      <c r="X30" s="122">
        <v>88769.68</v>
      </c>
      <c r="Y30" s="122">
        <v>45737.51</v>
      </c>
      <c r="Z30" s="122">
        <v>26719.27</v>
      </c>
      <c r="AB30" s="96">
        <f t="shared" si="2"/>
        <v>402071.43</v>
      </c>
      <c r="AC30" s="44">
        <f t="shared" si="3"/>
        <v>17916</v>
      </c>
      <c r="AD30" s="102">
        <f t="shared" si="4"/>
        <v>384155.43</v>
      </c>
      <c r="AE30" s="103">
        <f t="shared" si="5"/>
        <v>221161.22</v>
      </c>
      <c r="AF30" s="29">
        <f t="shared" si="6"/>
        <v>161226.46</v>
      </c>
      <c r="AG30" s="16">
        <f t="shared" si="7"/>
        <v>59934.760000000009</v>
      </c>
    </row>
    <row r="31" spans="1:33" x14ac:dyDescent="0.2">
      <c r="A31" t="s">
        <v>285</v>
      </c>
      <c r="B31" t="s">
        <v>1</v>
      </c>
      <c r="C31" s="74">
        <v>6600</v>
      </c>
      <c r="D31" s="74" t="s">
        <v>632</v>
      </c>
      <c r="E31" s="56" t="s">
        <v>1518</v>
      </c>
      <c r="F31" s="121">
        <v>505360.15</v>
      </c>
      <c r="G31" s="121">
        <v>0</v>
      </c>
      <c r="H31" s="121">
        <v>133044.9</v>
      </c>
      <c r="I31" s="56">
        <v>827994.41</v>
      </c>
      <c r="J31" s="56">
        <v>1268501.3</v>
      </c>
      <c r="L31" s="273">
        <v>50946.38</v>
      </c>
      <c r="Q31" s="56">
        <v>0</v>
      </c>
      <c r="R31" s="56">
        <v>2482860.59</v>
      </c>
      <c r="S31" s="98">
        <v>239689.02</v>
      </c>
      <c r="V31" s="98">
        <v>130150</v>
      </c>
      <c r="X31" s="122">
        <v>178290</v>
      </c>
      <c r="Y31" s="122">
        <v>106765.75999999999</v>
      </c>
      <c r="Z31" s="122">
        <v>26808.720000000001</v>
      </c>
      <c r="AB31" s="96">
        <f t="shared" si="2"/>
        <v>638405.05000000005</v>
      </c>
      <c r="AC31" s="44">
        <f t="shared" si="3"/>
        <v>50946.38</v>
      </c>
      <c r="AD31" s="102">
        <f t="shared" si="4"/>
        <v>587458.67000000004</v>
      </c>
      <c r="AE31" s="103">
        <f t="shared" si="5"/>
        <v>369839.02</v>
      </c>
      <c r="AF31" s="29">
        <f t="shared" si="6"/>
        <v>311864.48</v>
      </c>
      <c r="AG31" s="16">
        <f t="shared" si="7"/>
        <v>57974.540000000037</v>
      </c>
    </row>
    <row r="32" spans="1:33" x14ac:dyDescent="0.2">
      <c r="A32" t="s">
        <v>285</v>
      </c>
      <c r="B32" t="s">
        <v>1</v>
      </c>
      <c r="C32" s="74">
        <v>2814</v>
      </c>
      <c r="D32" s="74" t="s">
        <v>633</v>
      </c>
      <c r="E32" s="56" t="s">
        <v>1519</v>
      </c>
      <c r="F32" s="121">
        <v>311432.96000000002</v>
      </c>
      <c r="G32" s="121">
        <v>0</v>
      </c>
      <c r="H32" s="121">
        <v>40938.769999999997</v>
      </c>
      <c r="I32" s="56">
        <v>554080.77</v>
      </c>
      <c r="J32" s="56">
        <v>317915.46999999997</v>
      </c>
      <c r="L32" s="273">
        <v>20100</v>
      </c>
      <c r="Q32" s="56">
        <v>-971410.78</v>
      </c>
      <c r="R32" s="56">
        <v>2102364.12</v>
      </c>
      <c r="S32" s="98">
        <v>147906.35</v>
      </c>
      <c r="V32" s="98">
        <v>95350</v>
      </c>
      <c r="W32" s="98">
        <v>3000</v>
      </c>
      <c r="X32" s="122">
        <v>123988</v>
      </c>
      <c r="Y32" s="122">
        <v>36516.99</v>
      </c>
      <c r="Z32" s="122">
        <v>11836.73</v>
      </c>
      <c r="AB32" s="96">
        <f t="shared" si="2"/>
        <v>352371.73000000004</v>
      </c>
      <c r="AC32" s="44">
        <f t="shared" si="3"/>
        <v>20100</v>
      </c>
      <c r="AD32" s="102">
        <f t="shared" si="4"/>
        <v>332271.73000000004</v>
      </c>
      <c r="AE32" s="103">
        <f t="shared" si="5"/>
        <v>246256.35</v>
      </c>
      <c r="AF32" s="29">
        <f t="shared" si="6"/>
        <v>172341.72</v>
      </c>
      <c r="AG32" s="16">
        <f t="shared" si="7"/>
        <v>73914.63</v>
      </c>
    </row>
    <row r="33" spans="1:33" x14ac:dyDescent="0.2">
      <c r="A33" t="s">
        <v>285</v>
      </c>
      <c r="B33" t="s">
        <v>1</v>
      </c>
      <c r="C33" s="74">
        <v>5791</v>
      </c>
      <c r="D33" s="74" t="s">
        <v>634</v>
      </c>
      <c r="E33" s="56" t="s">
        <v>1520</v>
      </c>
      <c r="F33" s="121">
        <v>94319.65</v>
      </c>
      <c r="G33" s="121">
        <v>0</v>
      </c>
      <c r="H33" s="121">
        <v>23360.97</v>
      </c>
      <c r="I33" s="56">
        <v>624108.77</v>
      </c>
      <c r="J33" s="56">
        <v>652552.73</v>
      </c>
      <c r="L33" s="273">
        <v>44750</v>
      </c>
      <c r="N33" s="273">
        <v>0</v>
      </c>
      <c r="Q33" s="56">
        <v>364709.46</v>
      </c>
      <c r="R33" s="56">
        <v>923152.19</v>
      </c>
      <c r="S33" s="98">
        <v>232049.05</v>
      </c>
      <c r="V33" s="98">
        <v>140180</v>
      </c>
      <c r="X33" s="122">
        <v>198150</v>
      </c>
      <c r="Y33" s="122">
        <v>75857.55</v>
      </c>
      <c r="Z33" s="122">
        <v>26085.03</v>
      </c>
      <c r="AB33" s="96">
        <f t="shared" si="2"/>
        <v>117680.62</v>
      </c>
      <c r="AC33" s="44">
        <f t="shared" si="3"/>
        <v>44750</v>
      </c>
      <c r="AD33" s="102">
        <f t="shared" si="4"/>
        <v>72930.62</v>
      </c>
      <c r="AE33" s="103">
        <f t="shared" si="5"/>
        <v>372229.05</v>
      </c>
      <c r="AF33" s="29">
        <f t="shared" si="6"/>
        <v>300092.57999999996</v>
      </c>
      <c r="AG33" s="16">
        <f t="shared" si="7"/>
        <v>72136.47000000003</v>
      </c>
    </row>
    <row r="34" spans="1:33" x14ac:dyDescent="0.2">
      <c r="A34" t="s">
        <v>285</v>
      </c>
      <c r="B34" t="s">
        <v>1</v>
      </c>
      <c r="C34" s="74">
        <v>5865</v>
      </c>
      <c r="D34" s="74" t="s">
        <v>635</v>
      </c>
      <c r="E34" s="56" t="s">
        <v>1521</v>
      </c>
      <c r="F34" s="121">
        <v>229672.82</v>
      </c>
      <c r="G34" s="121">
        <v>0</v>
      </c>
      <c r="H34" s="121">
        <v>56645.62</v>
      </c>
      <c r="I34" s="56">
        <v>1270177.1100000001</v>
      </c>
      <c r="J34" s="56">
        <v>675897.94</v>
      </c>
      <c r="L34" s="273">
        <v>30445.31</v>
      </c>
      <c r="Q34" s="56">
        <v>0</v>
      </c>
      <c r="R34" s="56">
        <v>2548141.21</v>
      </c>
      <c r="S34" s="98">
        <v>222255.68</v>
      </c>
      <c r="T34" s="98">
        <v>0</v>
      </c>
      <c r="V34" s="98">
        <v>173150</v>
      </c>
      <c r="X34" s="122">
        <v>189930</v>
      </c>
      <c r="Y34" s="122">
        <v>78354.009999999995</v>
      </c>
      <c r="Z34" s="122">
        <v>21992.400000000001</v>
      </c>
      <c r="AB34" s="96">
        <f t="shared" si="2"/>
        <v>286318.44</v>
      </c>
      <c r="AC34" s="44">
        <f t="shared" si="3"/>
        <v>30445.31</v>
      </c>
      <c r="AD34" s="102">
        <f t="shared" si="4"/>
        <v>255873.13</v>
      </c>
      <c r="AE34" s="103">
        <f t="shared" si="5"/>
        <v>395405.68</v>
      </c>
      <c r="AF34" s="29">
        <f t="shared" si="6"/>
        <v>290276.41000000003</v>
      </c>
      <c r="AG34" s="16">
        <f t="shared" si="7"/>
        <v>105129.26999999996</v>
      </c>
    </row>
    <row r="35" spans="1:33" x14ac:dyDescent="0.2">
      <c r="A35" t="s">
        <v>285</v>
      </c>
      <c r="B35" t="s">
        <v>1</v>
      </c>
      <c r="C35" s="74">
        <v>4329</v>
      </c>
      <c r="D35" s="74" t="s">
        <v>636</v>
      </c>
      <c r="E35" s="285" t="s">
        <v>1574</v>
      </c>
      <c r="F35" s="121">
        <v>162667.53</v>
      </c>
      <c r="G35" s="121">
        <v>0</v>
      </c>
      <c r="H35" s="121">
        <v>51751.93</v>
      </c>
      <c r="I35" s="56">
        <v>398244.32</v>
      </c>
      <c r="J35" s="56">
        <v>591659.74</v>
      </c>
      <c r="L35" s="273">
        <v>30250</v>
      </c>
      <c r="Q35" s="56">
        <v>0</v>
      </c>
      <c r="R35" s="56">
        <v>1650244.41</v>
      </c>
      <c r="S35" s="98">
        <v>174622.41</v>
      </c>
      <c r="T35" s="98">
        <v>0</v>
      </c>
      <c r="V35" s="98">
        <v>88640</v>
      </c>
      <c r="X35" s="122">
        <v>115540</v>
      </c>
      <c r="Y35" s="122">
        <v>48408.71</v>
      </c>
      <c r="Z35" s="122">
        <v>21992.22</v>
      </c>
      <c r="AB35" s="96">
        <f t="shared" si="2"/>
        <v>214419.46</v>
      </c>
      <c r="AC35" s="44">
        <f t="shared" si="3"/>
        <v>30250</v>
      </c>
      <c r="AD35" s="102">
        <f t="shared" si="4"/>
        <v>184169.46</v>
      </c>
      <c r="AE35" s="103">
        <f t="shared" si="5"/>
        <v>263262.41000000003</v>
      </c>
      <c r="AF35" s="29">
        <f t="shared" si="6"/>
        <v>185940.93</v>
      </c>
      <c r="AG35" s="16">
        <f t="shared" si="7"/>
        <v>77321.48000000004</v>
      </c>
    </row>
    <row r="36" spans="1:33" x14ac:dyDescent="0.2">
      <c r="A36" t="s">
        <v>288</v>
      </c>
      <c r="B36" t="s">
        <v>2</v>
      </c>
      <c r="C36" s="74">
        <v>1955</v>
      </c>
      <c r="D36" s="74" t="s">
        <v>637</v>
      </c>
      <c r="E36" s="56" t="s">
        <v>1522</v>
      </c>
      <c r="F36" s="121">
        <v>217845.72</v>
      </c>
      <c r="G36" s="121">
        <v>12000</v>
      </c>
      <c r="H36" s="121">
        <v>28560.35</v>
      </c>
      <c r="I36" s="56">
        <v>78829.11</v>
      </c>
      <c r="J36" s="56">
        <v>403052.83</v>
      </c>
      <c r="L36" s="273">
        <v>19181.830000000002</v>
      </c>
      <c r="Q36" s="56">
        <v>-1196040.81</v>
      </c>
      <c r="R36" s="56">
        <v>1948644.79</v>
      </c>
      <c r="S36" s="98">
        <v>19891.95</v>
      </c>
      <c r="V36" s="98">
        <v>111530</v>
      </c>
      <c r="X36" s="122">
        <v>125850</v>
      </c>
      <c r="Y36" s="122">
        <v>29190.35</v>
      </c>
      <c r="Z36" s="122">
        <v>5663.4</v>
      </c>
      <c r="AB36" s="96">
        <f t="shared" si="2"/>
        <v>258406.07</v>
      </c>
      <c r="AC36" s="44">
        <f t="shared" si="3"/>
        <v>19181.830000000002</v>
      </c>
      <c r="AD36" s="102">
        <f t="shared" si="4"/>
        <v>239224.24</v>
      </c>
      <c r="AE36" s="103">
        <f t="shared" si="5"/>
        <v>131421.95000000001</v>
      </c>
      <c r="AF36" s="29">
        <f t="shared" si="6"/>
        <v>160703.75</v>
      </c>
      <c r="AG36" s="16">
        <f t="shared" si="7"/>
        <v>-29281.799999999988</v>
      </c>
    </row>
    <row r="37" spans="1:33" x14ac:dyDescent="0.2">
      <c r="A37" t="s">
        <v>288</v>
      </c>
      <c r="B37" t="s">
        <v>2</v>
      </c>
      <c r="C37" s="74">
        <v>4228</v>
      </c>
      <c r="D37" s="74" t="s">
        <v>638</v>
      </c>
      <c r="E37" s="285" t="s">
        <v>1523</v>
      </c>
      <c r="F37" s="121">
        <v>312213.68</v>
      </c>
      <c r="G37" s="121">
        <v>48800</v>
      </c>
      <c r="H37" s="121">
        <v>44066.42</v>
      </c>
      <c r="I37" s="56">
        <v>-433768.71</v>
      </c>
      <c r="J37" s="56">
        <v>896804.95</v>
      </c>
      <c r="L37" s="273">
        <v>27750</v>
      </c>
      <c r="Q37" s="56">
        <v>-1253951.57</v>
      </c>
      <c r="R37" s="56">
        <v>2125603</v>
      </c>
      <c r="S37" s="98">
        <v>69274.960000000006</v>
      </c>
      <c r="U37" s="98">
        <v>719.76</v>
      </c>
      <c r="V37" s="98">
        <v>179110</v>
      </c>
      <c r="W37" s="98">
        <v>309</v>
      </c>
      <c r="X37" s="122">
        <v>223842</v>
      </c>
      <c r="Y37" s="122">
        <v>46873.71</v>
      </c>
      <c r="Z37" s="122">
        <v>3244.1</v>
      </c>
      <c r="AB37" s="96">
        <f t="shared" si="2"/>
        <v>405080.1</v>
      </c>
      <c r="AC37" s="44">
        <f t="shared" si="3"/>
        <v>27750</v>
      </c>
      <c r="AD37" s="102">
        <f t="shared" si="4"/>
        <v>377330.1</v>
      </c>
      <c r="AE37" s="103">
        <f t="shared" si="5"/>
        <v>249413.72</v>
      </c>
      <c r="AF37" s="29">
        <f t="shared" si="6"/>
        <v>273959.81</v>
      </c>
      <c r="AG37" s="16">
        <f t="shared" si="7"/>
        <v>-24546.089999999997</v>
      </c>
    </row>
    <row r="38" spans="1:33" x14ac:dyDescent="0.2">
      <c r="A38" t="s">
        <v>288</v>
      </c>
      <c r="B38" t="s">
        <v>2</v>
      </c>
      <c r="C38" s="74">
        <v>1245</v>
      </c>
      <c r="D38" s="74" t="s">
        <v>639</v>
      </c>
      <c r="E38" s="56" t="s">
        <v>1524</v>
      </c>
      <c r="F38" s="121">
        <v>204980.95</v>
      </c>
      <c r="G38" s="121">
        <v>8400</v>
      </c>
      <c r="H38" s="121">
        <v>25176</v>
      </c>
      <c r="I38" s="56">
        <v>174091.17</v>
      </c>
      <c r="J38" s="56">
        <v>342230.61</v>
      </c>
      <c r="L38" s="273">
        <v>16785.990000000002</v>
      </c>
      <c r="Q38" s="56">
        <v>-1111470.77</v>
      </c>
      <c r="R38" s="56">
        <v>1917883.16</v>
      </c>
      <c r="S38" s="98">
        <v>3481.8</v>
      </c>
      <c r="U38" s="98">
        <v>0</v>
      </c>
      <c r="V38" s="98">
        <v>117570</v>
      </c>
      <c r="X38" s="122">
        <v>150470</v>
      </c>
      <c r="Y38" s="122">
        <v>26763.54</v>
      </c>
      <c r="Z38" s="122">
        <v>10606.91</v>
      </c>
      <c r="AB38" s="96">
        <f t="shared" si="2"/>
        <v>238556.95</v>
      </c>
      <c r="AC38" s="44">
        <f t="shared" si="3"/>
        <v>16785.990000000002</v>
      </c>
      <c r="AD38" s="102">
        <f t="shared" si="4"/>
        <v>221770.96000000002</v>
      </c>
      <c r="AE38" s="103">
        <f t="shared" si="5"/>
        <v>121051.8</v>
      </c>
      <c r="AF38" s="29">
        <f t="shared" si="6"/>
        <v>187840.45</v>
      </c>
      <c r="AG38" s="16">
        <f t="shared" si="7"/>
        <v>-66788.650000000009</v>
      </c>
    </row>
    <row r="39" spans="1:33" x14ac:dyDescent="0.2">
      <c r="A39" t="s">
        <v>288</v>
      </c>
      <c r="B39" t="s">
        <v>2</v>
      </c>
      <c r="C39" s="74">
        <v>5421</v>
      </c>
      <c r="D39" s="74" t="s">
        <v>640</v>
      </c>
      <c r="E39" s="56" t="s">
        <v>1525</v>
      </c>
      <c r="F39" s="121">
        <v>438085.43</v>
      </c>
      <c r="G39" s="121">
        <v>28800</v>
      </c>
      <c r="H39" s="121">
        <v>76784.479999999996</v>
      </c>
      <c r="I39" s="56">
        <v>313060.62</v>
      </c>
      <c r="J39" s="56">
        <v>1163219.48</v>
      </c>
      <c r="N39" s="273">
        <v>0</v>
      </c>
      <c r="Q39" s="56">
        <v>-176275.09</v>
      </c>
      <c r="R39" s="56">
        <v>2205072.4900000002</v>
      </c>
      <c r="S39" s="98">
        <v>73548.89</v>
      </c>
      <c r="V39" s="98">
        <v>144150</v>
      </c>
      <c r="W39" s="98">
        <v>1500</v>
      </c>
      <c r="X39" s="122">
        <v>192330</v>
      </c>
      <c r="Y39" s="122">
        <v>16036.1</v>
      </c>
      <c r="Z39" s="122">
        <v>17500.18</v>
      </c>
      <c r="AB39" s="96">
        <f t="shared" si="2"/>
        <v>543669.91</v>
      </c>
      <c r="AC39" s="44">
        <f t="shared" si="3"/>
        <v>0</v>
      </c>
      <c r="AD39" s="102">
        <f t="shared" si="4"/>
        <v>543669.91</v>
      </c>
      <c r="AE39" s="103">
        <f t="shared" si="5"/>
        <v>219198.89</v>
      </c>
      <c r="AF39" s="29">
        <f t="shared" si="6"/>
        <v>225866.28</v>
      </c>
      <c r="AG39" s="16">
        <f t="shared" si="7"/>
        <v>-6667.3899999999849</v>
      </c>
    </row>
    <row r="40" spans="1:33" x14ac:dyDescent="0.2">
      <c r="A40" t="s">
        <v>288</v>
      </c>
      <c r="B40" t="s">
        <v>2</v>
      </c>
      <c r="C40" s="74">
        <v>3481</v>
      </c>
      <c r="D40" s="74" t="s">
        <v>641</v>
      </c>
      <c r="E40" s="285" t="s">
        <v>1526</v>
      </c>
      <c r="F40" s="121">
        <v>392029.24</v>
      </c>
      <c r="G40" s="121">
        <v>25200</v>
      </c>
      <c r="H40" s="121">
        <v>88394.77</v>
      </c>
      <c r="I40" s="56">
        <v>2376179.06</v>
      </c>
      <c r="J40" s="56">
        <v>735384.88</v>
      </c>
      <c r="L40" s="273">
        <v>33485.83</v>
      </c>
      <c r="Q40" s="56">
        <v>1756669.79</v>
      </c>
      <c r="R40" s="56">
        <v>1879861.02</v>
      </c>
      <c r="S40" s="98">
        <v>106624.39</v>
      </c>
      <c r="V40" s="98">
        <v>98840</v>
      </c>
      <c r="X40" s="122">
        <v>170900</v>
      </c>
      <c r="Y40" s="122">
        <v>62136.160000000003</v>
      </c>
      <c r="Z40" s="122">
        <v>11201.92</v>
      </c>
      <c r="AB40" s="96">
        <f t="shared" si="2"/>
        <v>505624.01</v>
      </c>
      <c r="AC40" s="44">
        <f t="shared" si="3"/>
        <v>33485.83</v>
      </c>
      <c r="AD40" s="102">
        <f t="shared" si="4"/>
        <v>472138.18</v>
      </c>
      <c r="AE40" s="103">
        <f t="shared" si="5"/>
        <v>205464.39</v>
      </c>
      <c r="AF40" s="29">
        <f t="shared" si="6"/>
        <v>244238.08000000002</v>
      </c>
      <c r="AG40" s="16">
        <f t="shared" si="7"/>
        <v>-38773.69</v>
      </c>
    </row>
    <row r="41" spans="1:33" x14ac:dyDescent="0.2">
      <c r="A41" t="s">
        <v>288</v>
      </c>
      <c r="B41" t="s">
        <v>2</v>
      </c>
      <c r="C41" s="74">
        <v>3499</v>
      </c>
      <c r="D41" s="74" t="s">
        <v>642</v>
      </c>
      <c r="E41" s="56" t="s">
        <v>1527</v>
      </c>
      <c r="F41" s="121">
        <v>637151.52</v>
      </c>
      <c r="G41" s="121">
        <v>21600</v>
      </c>
      <c r="H41" s="121">
        <v>86319.58</v>
      </c>
      <c r="I41" s="56">
        <v>729231.68</v>
      </c>
      <c r="J41" s="56">
        <v>565202.56999999995</v>
      </c>
      <c r="L41" s="273">
        <v>26524.66</v>
      </c>
      <c r="Q41" s="56">
        <v>-1716363.96</v>
      </c>
      <c r="R41" s="56">
        <v>3832429.73</v>
      </c>
      <c r="S41" s="98">
        <v>38828.089999999997</v>
      </c>
      <c r="V41" s="98">
        <v>183990</v>
      </c>
      <c r="X41" s="122">
        <v>253070</v>
      </c>
      <c r="Y41" s="122">
        <v>41358.06</v>
      </c>
      <c r="Z41" s="122">
        <v>17175.11</v>
      </c>
      <c r="AB41" s="96">
        <f t="shared" si="2"/>
        <v>745071.1</v>
      </c>
      <c r="AC41" s="44">
        <f t="shared" si="3"/>
        <v>26524.66</v>
      </c>
      <c r="AD41" s="102">
        <f t="shared" si="4"/>
        <v>718546.44</v>
      </c>
      <c r="AE41" s="103">
        <f t="shared" si="5"/>
        <v>222818.09</v>
      </c>
      <c r="AF41" s="29">
        <f t="shared" si="6"/>
        <v>311603.17</v>
      </c>
      <c r="AG41" s="16">
        <f t="shared" si="7"/>
        <v>-88785.079999999987</v>
      </c>
    </row>
    <row r="42" spans="1:33" x14ac:dyDescent="0.2">
      <c r="A42" t="s">
        <v>288</v>
      </c>
      <c r="B42" t="s">
        <v>2</v>
      </c>
      <c r="C42" s="74">
        <v>1888</v>
      </c>
      <c r="D42" s="74" t="s">
        <v>643</v>
      </c>
      <c r="E42" s="56" t="s">
        <v>1528</v>
      </c>
      <c r="F42" s="121">
        <v>223653.39</v>
      </c>
      <c r="G42" s="121">
        <v>10800</v>
      </c>
      <c r="H42" s="121">
        <v>42713.25</v>
      </c>
      <c r="I42" s="56">
        <v>238444.37</v>
      </c>
      <c r="J42" s="56">
        <v>1800685.62</v>
      </c>
      <c r="L42" s="273">
        <v>19350</v>
      </c>
      <c r="Q42" s="56">
        <v>376694.21</v>
      </c>
      <c r="R42" s="56">
        <v>1975418.72</v>
      </c>
      <c r="S42" s="98">
        <v>56677.06</v>
      </c>
      <c r="V42" s="98">
        <v>125940</v>
      </c>
      <c r="W42" s="98">
        <v>0</v>
      </c>
      <c r="X42" s="122">
        <v>167560</v>
      </c>
      <c r="Y42" s="122">
        <v>48640.84</v>
      </c>
      <c r="Z42" s="122">
        <v>18000.52</v>
      </c>
      <c r="AB42" s="96">
        <f t="shared" si="2"/>
        <v>277166.64</v>
      </c>
      <c r="AC42" s="44">
        <f t="shared" si="3"/>
        <v>19350</v>
      </c>
      <c r="AD42" s="102">
        <f t="shared" si="4"/>
        <v>257816.64</v>
      </c>
      <c r="AE42" s="103">
        <f t="shared" si="5"/>
        <v>182617.06</v>
      </c>
      <c r="AF42" s="29">
        <f t="shared" si="6"/>
        <v>234201.36</v>
      </c>
      <c r="AG42" s="16">
        <f t="shared" si="7"/>
        <v>-51584.299999999988</v>
      </c>
    </row>
    <row r="43" spans="1:33" x14ac:dyDescent="0.2">
      <c r="A43" t="s">
        <v>288</v>
      </c>
      <c r="B43" t="s">
        <v>2</v>
      </c>
      <c r="C43" s="74">
        <v>1651</v>
      </c>
      <c r="D43" s="74" t="s">
        <v>644</v>
      </c>
      <c r="E43" s="56" t="s">
        <v>1529</v>
      </c>
      <c r="F43" s="121">
        <v>262212.87</v>
      </c>
      <c r="G43" s="121">
        <v>0</v>
      </c>
      <c r="H43" s="121">
        <v>32232.35</v>
      </c>
      <c r="I43" s="56">
        <v>176425.37</v>
      </c>
      <c r="J43" s="56">
        <v>178447.45</v>
      </c>
      <c r="L43" s="273">
        <v>20855.68</v>
      </c>
      <c r="Q43" s="56">
        <v>-886643.33</v>
      </c>
      <c r="R43" s="56">
        <v>1580455.21</v>
      </c>
      <c r="S43" s="98">
        <v>12869.55</v>
      </c>
      <c r="V43" s="98">
        <v>91960</v>
      </c>
      <c r="X43" s="122">
        <v>121090</v>
      </c>
      <c r="Y43" s="122">
        <v>25682.400000000001</v>
      </c>
      <c r="Z43" s="122">
        <v>5456.67</v>
      </c>
      <c r="AB43" s="96">
        <f t="shared" si="2"/>
        <v>294445.21999999997</v>
      </c>
      <c r="AC43" s="44">
        <f t="shared" si="3"/>
        <v>20855.68</v>
      </c>
      <c r="AD43" s="102">
        <f t="shared" si="4"/>
        <v>273589.53999999998</v>
      </c>
      <c r="AE43" s="103">
        <f t="shared" si="5"/>
        <v>104829.55</v>
      </c>
      <c r="AF43" s="29">
        <f t="shared" si="6"/>
        <v>152229.07</v>
      </c>
      <c r="AG43" s="16">
        <f t="shared" si="7"/>
        <v>-47399.520000000004</v>
      </c>
    </row>
    <row r="44" spans="1:33" x14ac:dyDescent="0.2">
      <c r="A44" t="s">
        <v>288</v>
      </c>
      <c r="B44" t="s">
        <v>2</v>
      </c>
      <c r="C44" s="74">
        <v>3959</v>
      </c>
      <c r="D44" s="74" t="s">
        <v>645</v>
      </c>
      <c r="E44" s="56" t="s">
        <v>1530</v>
      </c>
      <c r="F44" s="121">
        <v>301991.78000000003</v>
      </c>
      <c r="G44" s="121">
        <v>0</v>
      </c>
      <c r="H44" s="121">
        <v>74744.27</v>
      </c>
      <c r="I44" s="56">
        <v>539101.80000000005</v>
      </c>
      <c r="J44" s="56">
        <v>652758.11</v>
      </c>
      <c r="L44" s="273">
        <v>29300</v>
      </c>
      <c r="Q44" s="56">
        <v>-935734.88</v>
      </c>
      <c r="R44" s="56">
        <v>2583577.5299999998</v>
      </c>
      <c r="S44" s="98">
        <v>26636.66</v>
      </c>
      <c r="V44" s="98">
        <v>120450</v>
      </c>
      <c r="X44" s="122">
        <v>158760</v>
      </c>
      <c r="Y44" s="122">
        <v>70473.350000000006</v>
      </c>
      <c r="Z44" s="122">
        <v>16746</v>
      </c>
      <c r="AB44" s="96">
        <f t="shared" si="2"/>
        <v>376736.05000000005</v>
      </c>
      <c r="AC44" s="44">
        <f t="shared" si="3"/>
        <v>29300</v>
      </c>
      <c r="AD44" s="102">
        <f t="shared" si="4"/>
        <v>347436.05000000005</v>
      </c>
      <c r="AE44" s="103">
        <f t="shared" si="5"/>
        <v>147086.66</v>
      </c>
      <c r="AF44" s="29">
        <f t="shared" si="6"/>
        <v>245979.35</v>
      </c>
      <c r="AG44" s="16">
        <f t="shared" si="7"/>
        <v>-98892.69</v>
      </c>
    </row>
    <row r="45" spans="1:33" x14ac:dyDescent="0.2">
      <c r="A45" t="s">
        <v>288</v>
      </c>
      <c r="B45" t="s">
        <v>2</v>
      </c>
      <c r="C45" s="74">
        <v>2503</v>
      </c>
      <c r="D45" s="74" t="s">
        <v>646</v>
      </c>
      <c r="E45" s="56" t="s">
        <v>1531</v>
      </c>
      <c r="F45" s="121">
        <v>335686.99</v>
      </c>
      <c r="G45" s="121">
        <v>15000</v>
      </c>
      <c r="H45" s="121">
        <v>61364.32</v>
      </c>
      <c r="I45" s="56">
        <v>261360.18</v>
      </c>
      <c r="J45" s="56">
        <v>706474.14</v>
      </c>
      <c r="Q45" s="56">
        <v>-469171.78</v>
      </c>
      <c r="R45" s="56">
        <v>1850667.12</v>
      </c>
      <c r="S45" s="98">
        <v>30800</v>
      </c>
      <c r="V45" s="98">
        <v>80060</v>
      </c>
      <c r="X45" s="122">
        <v>98470</v>
      </c>
      <c r="Y45" s="122">
        <v>7979.77</v>
      </c>
      <c r="Z45" s="122">
        <v>5097.9399999999996</v>
      </c>
      <c r="AB45" s="96">
        <f t="shared" si="2"/>
        <v>412051.31</v>
      </c>
      <c r="AC45" s="44">
        <f t="shared" si="3"/>
        <v>0</v>
      </c>
      <c r="AD45" s="102">
        <f t="shared" si="4"/>
        <v>412051.31</v>
      </c>
      <c r="AE45" s="103">
        <f t="shared" si="5"/>
        <v>110860</v>
      </c>
      <c r="AF45" s="29">
        <f t="shared" si="6"/>
        <v>111547.71</v>
      </c>
      <c r="AG45" s="16">
        <f t="shared" si="7"/>
        <v>-687.7100000000064</v>
      </c>
    </row>
    <row r="46" spans="1:33" x14ac:dyDescent="0.2">
      <c r="A46" t="s">
        <v>288</v>
      </c>
      <c r="B46" t="s">
        <v>2</v>
      </c>
      <c r="C46" s="74">
        <v>3619</v>
      </c>
      <c r="D46" s="74" t="s">
        <v>647</v>
      </c>
      <c r="E46" s="56" t="s">
        <v>1532</v>
      </c>
      <c r="F46" s="121">
        <v>167249.76999999999</v>
      </c>
      <c r="G46" s="121">
        <v>18000</v>
      </c>
      <c r="H46" s="121">
        <v>17969.11</v>
      </c>
      <c r="I46" s="56">
        <v>388507.78</v>
      </c>
      <c r="J46" s="56">
        <v>463623.11</v>
      </c>
      <c r="Q46" s="56">
        <v>-2065072.41</v>
      </c>
      <c r="R46" s="56">
        <v>3139393.79</v>
      </c>
      <c r="S46" s="98">
        <v>82725.55</v>
      </c>
      <c r="X46" s="122">
        <v>67840</v>
      </c>
      <c r="Y46" s="122">
        <v>13103</v>
      </c>
      <c r="Z46" s="122">
        <v>17598.16</v>
      </c>
      <c r="AB46" s="96">
        <f t="shared" si="2"/>
        <v>203218.88</v>
      </c>
      <c r="AC46" s="44">
        <f t="shared" si="3"/>
        <v>0</v>
      </c>
      <c r="AD46" s="102">
        <f t="shared" si="4"/>
        <v>203218.88</v>
      </c>
      <c r="AE46" s="103">
        <f t="shared" si="5"/>
        <v>82725.55</v>
      </c>
      <c r="AF46" s="29">
        <f t="shared" si="6"/>
        <v>98541.16</v>
      </c>
      <c r="AG46" s="16">
        <f t="shared" si="7"/>
        <v>-15815.61</v>
      </c>
    </row>
    <row r="47" spans="1:33" x14ac:dyDescent="0.2">
      <c r="A47" t="s">
        <v>288</v>
      </c>
      <c r="B47" t="s">
        <v>2</v>
      </c>
      <c r="C47" s="74">
        <v>2593</v>
      </c>
      <c r="D47" s="74" t="s">
        <v>648</v>
      </c>
      <c r="E47" s="56" t="s">
        <v>1533</v>
      </c>
      <c r="F47" s="121">
        <v>139227.9</v>
      </c>
      <c r="G47" s="121">
        <v>17400</v>
      </c>
      <c r="H47" s="121">
        <v>27899.16</v>
      </c>
      <c r="I47" s="56">
        <v>247971.5</v>
      </c>
      <c r="J47" s="56">
        <v>917679.33</v>
      </c>
      <c r="L47" s="273">
        <v>16750</v>
      </c>
      <c r="Q47" s="56">
        <v>-1214848.0900000001</v>
      </c>
      <c r="R47" s="56">
        <v>2592803.14</v>
      </c>
      <c r="S47" s="98">
        <v>37568.480000000003</v>
      </c>
      <c r="V47" s="98">
        <v>120190</v>
      </c>
      <c r="X47" s="122">
        <v>138940</v>
      </c>
      <c r="Y47" s="122">
        <v>44261.77</v>
      </c>
      <c r="Z47" s="122">
        <v>15944.87</v>
      </c>
      <c r="AB47" s="96">
        <f t="shared" si="2"/>
        <v>184527.06</v>
      </c>
      <c r="AC47" s="44">
        <f t="shared" si="3"/>
        <v>16750</v>
      </c>
      <c r="AD47" s="102">
        <f t="shared" si="4"/>
        <v>167777.06</v>
      </c>
      <c r="AE47" s="103">
        <f t="shared" si="5"/>
        <v>157758.48000000001</v>
      </c>
      <c r="AF47" s="29">
        <f t="shared" si="6"/>
        <v>199146.63999999998</v>
      </c>
      <c r="AG47" s="16">
        <f t="shared" si="7"/>
        <v>-41388.159999999974</v>
      </c>
    </row>
    <row r="48" spans="1:33" x14ac:dyDescent="0.2">
      <c r="A48" t="s">
        <v>288</v>
      </c>
      <c r="B48" t="s">
        <v>2</v>
      </c>
      <c r="C48" s="74">
        <v>1622</v>
      </c>
      <c r="D48" s="74" t="s">
        <v>649</v>
      </c>
      <c r="E48" s="56" t="s">
        <v>1534</v>
      </c>
      <c r="F48" s="121">
        <v>435711.22</v>
      </c>
      <c r="G48" s="121">
        <v>15000</v>
      </c>
      <c r="H48" s="121">
        <v>33757.870000000003</v>
      </c>
      <c r="I48" s="56">
        <v>114354.83</v>
      </c>
      <c r="J48" s="56">
        <v>388387.32</v>
      </c>
      <c r="L48" s="273">
        <v>18344.09</v>
      </c>
      <c r="Q48" s="56">
        <v>-1216717.6299999999</v>
      </c>
      <c r="R48" s="56">
        <v>2213150.63</v>
      </c>
      <c r="S48" s="98">
        <v>8538.5300000000007</v>
      </c>
      <c r="V48" s="98">
        <v>106340</v>
      </c>
      <c r="X48" s="122">
        <v>113010</v>
      </c>
      <c r="Y48" s="122">
        <v>22491.61</v>
      </c>
      <c r="Z48" s="122">
        <v>5408.77</v>
      </c>
      <c r="AB48" s="96">
        <f t="shared" si="2"/>
        <v>484469.08999999997</v>
      </c>
      <c r="AC48" s="44">
        <f t="shared" si="3"/>
        <v>18344.09</v>
      </c>
      <c r="AD48" s="102">
        <f t="shared" si="4"/>
        <v>466124.99999999994</v>
      </c>
      <c r="AE48" s="103">
        <f t="shared" si="5"/>
        <v>114878.53</v>
      </c>
      <c r="AF48" s="29">
        <f t="shared" si="6"/>
        <v>140910.37999999998</v>
      </c>
      <c r="AG48" s="16">
        <f t="shared" si="7"/>
        <v>-26031.849999999977</v>
      </c>
    </row>
    <row r="49" spans="1:33" x14ac:dyDescent="0.2">
      <c r="A49" t="s">
        <v>288</v>
      </c>
      <c r="B49" t="s">
        <v>2</v>
      </c>
      <c r="C49" s="74">
        <v>2164</v>
      </c>
      <c r="D49" s="74" t="s">
        <v>650</v>
      </c>
      <c r="E49" s="56" t="s">
        <v>1535</v>
      </c>
      <c r="F49" s="121">
        <v>142637.53</v>
      </c>
      <c r="G49" s="121">
        <v>0</v>
      </c>
      <c r="H49" s="121">
        <v>33344.1</v>
      </c>
      <c r="I49" s="56">
        <v>712821.33</v>
      </c>
      <c r="J49" s="56">
        <v>623013.85</v>
      </c>
      <c r="L49" s="273">
        <v>27000</v>
      </c>
      <c r="Q49" s="56">
        <v>-585034.39</v>
      </c>
      <c r="R49" s="56">
        <v>2118686.35</v>
      </c>
      <c r="S49" s="98">
        <v>19755.009999999998</v>
      </c>
      <c r="V49" s="98">
        <v>103390</v>
      </c>
      <c r="X49" s="122">
        <v>122042</v>
      </c>
      <c r="Y49" s="122">
        <v>30836.799999999999</v>
      </c>
      <c r="Z49" s="122">
        <v>14171.36</v>
      </c>
      <c r="AB49" s="96">
        <f t="shared" si="2"/>
        <v>175981.63</v>
      </c>
      <c r="AC49" s="44">
        <f t="shared" si="3"/>
        <v>27000</v>
      </c>
      <c r="AD49" s="102">
        <f t="shared" si="4"/>
        <v>148981.63</v>
      </c>
      <c r="AE49" s="103">
        <f t="shared" si="5"/>
        <v>123145.01</v>
      </c>
      <c r="AF49" s="29">
        <f t="shared" si="6"/>
        <v>167050.15999999997</v>
      </c>
      <c r="AG49" s="16">
        <f t="shared" si="7"/>
        <v>-43905.14999999998</v>
      </c>
    </row>
    <row r="50" spans="1:33" x14ac:dyDescent="0.2">
      <c r="A50" t="s">
        <v>291</v>
      </c>
      <c r="B50" t="s">
        <v>3</v>
      </c>
      <c r="C50" s="74">
        <v>5944</v>
      </c>
      <c r="D50" s="74" t="s">
        <v>651</v>
      </c>
      <c r="E50" s="56" t="s">
        <v>1536</v>
      </c>
      <c r="F50" s="121">
        <v>471976.23</v>
      </c>
      <c r="G50" s="121">
        <v>0</v>
      </c>
      <c r="H50" s="121">
        <v>71706.47</v>
      </c>
      <c r="I50" s="56">
        <v>974783.15</v>
      </c>
      <c r="J50" s="56">
        <v>289910.31</v>
      </c>
      <c r="Q50" s="56">
        <v>-1394410.94</v>
      </c>
      <c r="R50" s="56">
        <v>3206691.97</v>
      </c>
      <c r="S50" s="98">
        <v>112596.16</v>
      </c>
      <c r="V50" s="98">
        <v>183450</v>
      </c>
      <c r="W50" s="98">
        <v>1800</v>
      </c>
      <c r="X50" s="122">
        <v>237170</v>
      </c>
      <c r="Y50" s="122">
        <v>25867.51</v>
      </c>
      <c r="Z50" s="122">
        <v>16795.52</v>
      </c>
      <c r="AA50" s="122">
        <v>0</v>
      </c>
      <c r="AB50" s="96">
        <f t="shared" si="2"/>
        <v>543682.69999999995</v>
      </c>
      <c r="AC50" s="44">
        <f t="shared" si="3"/>
        <v>0</v>
      </c>
      <c r="AD50" s="102">
        <f t="shared" si="4"/>
        <v>543682.69999999995</v>
      </c>
      <c r="AE50" s="103">
        <f t="shared" si="5"/>
        <v>297846.16000000003</v>
      </c>
      <c r="AF50" s="29">
        <f t="shared" si="6"/>
        <v>279833.03000000003</v>
      </c>
      <c r="AG50" s="16">
        <f t="shared" si="7"/>
        <v>18013.130000000005</v>
      </c>
    </row>
    <row r="51" spans="1:33" x14ac:dyDescent="0.2">
      <c r="A51" t="s">
        <v>291</v>
      </c>
      <c r="B51" t="s">
        <v>3</v>
      </c>
      <c r="C51" s="74">
        <v>5439</v>
      </c>
      <c r="D51" s="74" t="s">
        <v>652</v>
      </c>
      <c r="E51" s="56" t="s">
        <v>1537</v>
      </c>
      <c r="F51" s="121">
        <v>134266</v>
      </c>
      <c r="G51" s="121">
        <v>0</v>
      </c>
      <c r="H51" s="121">
        <v>152115.26</v>
      </c>
      <c r="I51" s="56">
        <v>15364.47</v>
      </c>
      <c r="J51" s="56">
        <v>1469798.71</v>
      </c>
      <c r="L51" s="273">
        <v>113004.8</v>
      </c>
      <c r="N51" s="273">
        <v>0</v>
      </c>
      <c r="Q51" s="56">
        <v>-953932.85</v>
      </c>
      <c r="R51" s="56">
        <v>2598703.46</v>
      </c>
      <c r="S51" s="98">
        <v>202426.05</v>
      </c>
      <c r="V51" s="98">
        <v>153400</v>
      </c>
      <c r="W51" s="98">
        <v>1800</v>
      </c>
      <c r="X51" s="122">
        <v>263346</v>
      </c>
      <c r="Y51" s="122">
        <v>37765.4</v>
      </c>
      <c r="Z51" s="122">
        <v>37727.620000000003</v>
      </c>
      <c r="AB51" s="96">
        <f t="shared" si="2"/>
        <v>286381.26</v>
      </c>
      <c r="AC51" s="44">
        <f t="shared" si="3"/>
        <v>113004.8</v>
      </c>
      <c r="AD51" s="102">
        <f t="shared" si="4"/>
        <v>173376.46000000002</v>
      </c>
      <c r="AE51" s="103">
        <f t="shared" si="5"/>
        <v>357626.05</v>
      </c>
      <c r="AF51" s="29">
        <f t="shared" si="6"/>
        <v>338839.02</v>
      </c>
      <c r="AG51" s="16">
        <f t="shared" si="7"/>
        <v>18787.02999999997</v>
      </c>
    </row>
    <row r="52" spans="1:33" x14ac:dyDescent="0.2">
      <c r="A52" t="s">
        <v>291</v>
      </c>
      <c r="B52" t="s">
        <v>3</v>
      </c>
      <c r="C52" s="74">
        <v>3683</v>
      </c>
      <c r="D52" s="74" t="s">
        <v>653</v>
      </c>
      <c r="E52" s="56" t="s">
        <v>1538</v>
      </c>
      <c r="F52" s="121">
        <v>385784.73</v>
      </c>
      <c r="G52" s="121">
        <v>0</v>
      </c>
      <c r="H52" s="121">
        <v>33347.980000000003</v>
      </c>
      <c r="I52" s="56">
        <v>260684.31</v>
      </c>
      <c r="J52" s="56">
        <v>272441.3</v>
      </c>
      <c r="N52" s="273">
        <v>0</v>
      </c>
      <c r="Q52" s="56">
        <v>-1430758</v>
      </c>
      <c r="R52" s="56">
        <v>2341456.5299999998</v>
      </c>
      <c r="S52" s="98">
        <v>133848.47</v>
      </c>
      <c r="V52" s="98">
        <v>28090</v>
      </c>
      <c r="X52" s="122">
        <v>79725.600000000006</v>
      </c>
      <c r="Y52" s="122">
        <v>21963.8</v>
      </c>
      <c r="Z52" s="122">
        <v>16587.28</v>
      </c>
      <c r="AB52" s="96">
        <f t="shared" si="2"/>
        <v>419132.70999999996</v>
      </c>
      <c r="AC52" s="44">
        <f t="shared" si="3"/>
        <v>0</v>
      </c>
      <c r="AD52" s="102">
        <f t="shared" si="4"/>
        <v>419132.70999999996</v>
      </c>
      <c r="AE52" s="103">
        <f t="shared" si="5"/>
        <v>161938.47</v>
      </c>
      <c r="AF52" s="29">
        <f t="shared" si="6"/>
        <v>118276.68000000001</v>
      </c>
      <c r="AG52" s="16">
        <f t="shared" si="7"/>
        <v>43661.789999999994</v>
      </c>
    </row>
    <row r="53" spans="1:33" x14ac:dyDescent="0.2">
      <c r="A53" t="s">
        <v>291</v>
      </c>
      <c r="B53" t="s">
        <v>3</v>
      </c>
      <c r="C53" s="74">
        <v>10514</v>
      </c>
      <c r="D53" s="74" t="s">
        <v>654</v>
      </c>
      <c r="E53" s="56" t="s">
        <v>1539</v>
      </c>
      <c r="F53" s="121">
        <v>510184.46</v>
      </c>
      <c r="G53" s="121">
        <v>35300</v>
      </c>
      <c r="H53" s="121">
        <v>114535.82</v>
      </c>
      <c r="I53" s="56">
        <v>2155585.41</v>
      </c>
      <c r="J53" s="56">
        <v>850041.77</v>
      </c>
      <c r="L53" s="273">
        <v>0</v>
      </c>
      <c r="N53" s="273">
        <v>0</v>
      </c>
      <c r="Q53" s="56">
        <v>2008223.59</v>
      </c>
      <c r="R53" s="56">
        <v>1574485.41</v>
      </c>
      <c r="S53" s="98">
        <v>352291.43</v>
      </c>
      <c r="V53" s="98">
        <v>1121500</v>
      </c>
      <c r="X53" s="122">
        <v>1262554.8</v>
      </c>
      <c r="Y53" s="122">
        <v>83864.210000000006</v>
      </c>
      <c r="Z53" s="122">
        <v>37541.96</v>
      </c>
      <c r="AB53" s="96">
        <f t="shared" si="2"/>
        <v>660020.28</v>
      </c>
      <c r="AC53" s="44">
        <f t="shared" si="3"/>
        <v>0</v>
      </c>
      <c r="AD53" s="102">
        <f t="shared" si="4"/>
        <v>660020.28</v>
      </c>
      <c r="AE53" s="103">
        <f t="shared" si="5"/>
        <v>1473791.43</v>
      </c>
      <c r="AF53" s="29">
        <f t="shared" si="6"/>
        <v>1383960.97</v>
      </c>
      <c r="AG53" s="16">
        <f t="shared" si="7"/>
        <v>89830.459999999963</v>
      </c>
    </row>
    <row r="54" spans="1:33" x14ac:dyDescent="0.2">
      <c r="A54" t="s">
        <v>291</v>
      </c>
      <c r="B54" t="s">
        <v>3</v>
      </c>
      <c r="C54" s="74">
        <v>1578</v>
      </c>
      <c r="D54" s="74" t="s">
        <v>655</v>
      </c>
      <c r="E54" s="56" t="s">
        <v>1540</v>
      </c>
      <c r="F54" s="121">
        <v>234744.09</v>
      </c>
      <c r="G54" s="121">
        <v>0</v>
      </c>
      <c r="H54" s="121">
        <v>38145.18</v>
      </c>
      <c r="I54" s="56">
        <v>2</v>
      </c>
      <c r="J54" s="56">
        <v>85757.64</v>
      </c>
      <c r="L54" s="273">
        <v>4800</v>
      </c>
      <c r="Q54" s="56">
        <v>-1250983.1100000001</v>
      </c>
      <c r="R54" s="56">
        <v>1566508.7</v>
      </c>
      <c r="S54" s="98">
        <v>84612.75</v>
      </c>
      <c r="V54" s="98">
        <v>132960</v>
      </c>
      <c r="X54" s="122">
        <v>169150</v>
      </c>
      <c r="Y54" s="122">
        <v>6519.39</v>
      </c>
      <c r="Z54" s="122">
        <v>1907.04</v>
      </c>
      <c r="AB54" s="96">
        <f t="shared" si="2"/>
        <v>272889.27</v>
      </c>
      <c r="AC54" s="44">
        <f t="shared" si="3"/>
        <v>4800</v>
      </c>
      <c r="AD54" s="102">
        <f t="shared" si="4"/>
        <v>268089.27</v>
      </c>
      <c r="AE54" s="103">
        <f t="shared" si="5"/>
        <v>217572.75</v>
      </c>
      <c r="AF54" s="29">
        <f t="shared" si="6"/>
        <v>177576.43000000002</v>
      </c>
      <c r="AG54" s="16">
        <f t="shared" si="7"/>
        <v>39996.319999999978</v>
      </c>
    </row>
    <row r="55" spans="1:33" x14ac:dyDescent="0.2">
      <c r="A55" t="s">
        <v>291</v>
      </c>
      <c r="B55" t="s">
        <v>3</v>
      </c>
      <c r="C55" s="74">
        <v>3503</v>
      </c>
      <c r="D55" s="74" t="s">
        <v>656</v>
      </c>
      <c r="E55" s="56" t="s">
        <v>1541</v>
      </c>
      <c r="F55" s="121">
        <v>199798.61</v>
      </c>
      <c r="G55" s="121">
        <v>0</v>
      </c>
      <c r="H55" s="121">
        <v>57478.93</v>
      </c>
      <c r="I55" s="56">
        <v>12411.92</v>
      </c>
      <c r="J55" s="56">
        <v>116613.68</v>
      </c>
      <c r="Q55" s="56">
        <v>-2189294.04</v>
      </c>
      <c r="R55" s="56">
        <v>2534998.48</v>
      </c>
      <c r="S55" s="98">
        <v>118773.33</v>
      </c>
      <c r="V55" s="98">
        <v>186560</v>
      </c>
      <c r="X55" s="122">
        <v>232090</v>
      </c>
      <c r="Y55" s="122">
        <v>27704.07</v>
      </c>
      <c r="Z55" s="122">
        <v>3323.56</v>
      </c>
      <c r="AB55" s="96">
        <f t="shared" si="2"/>
        <v>257277.53999999998</v>
      </c>
      <c r="AC55" s="44">
        <f t="shared" si="3"/>
        <v>0</v>
      </c>
      <c r="AD55" s="102">
        <f t="shared" si="4"/>
        <v>257277.53999999998</v>
      </c>
      <c r="AE55" s="103">
        <f t="shared" si="5"/>
        <v>305333.33</v>
      </c>
      <c r="AF55" s="29">
        <f t="shared" si="6"/>
        <v>263117.63</v>
      </c>
      <c r="AG55" s="16">
        <f t="shared" si="7"/>
        <v>42215.700000000012</v>
      </c>
    </row>
    <row r="56" spans="1:33" x14ac:dyDescent="0.2">
      <c r="A56" t="s">
        <v>291</v>
      </c>
      <c r="B56" t="s">
        <v>3</v>
      </c>
      <c r="C56" s="74">
        <v>5709</v>
      </c>
      <c r="D56" s="74" t="s">
        <v>657</v>
      </c>
      <c r="E56" s="56" t="s">
        <v>1542</v>
      </c>
      <c r="F56" s="121">
        <v>142541.71</v>
      </c>
      <c r="G56" s="121">
        <v>0</v>
      </c>
      <c r="H56" s="121">
        <v>39724.660000000003</v>
      </c>
      <c r="I56" s="56">
        <v>166679.81</v>
      </c>
      <c r="J56" s="56">
        <v>303225.83</v>
      </c>
      <c r="Q56" s="56">
        <v>-1775597.1</v>
      </c>
      <c r="R56" s="56">
        <v>2415193.5099999998</v>
      </c>
      <c r="S56" s="98">
        <v>89302.17</v>
      </c>
      <c r="V56" s="98">
        <v>148260</v>
      </c>
      <c r="X56" s="122">
        <v>182575</v>
      </c>
      <c r="Y56" s="122">
        <v>31820.2</v>
      </c>
      <c r="Z56" s="122">
        <v>8875.3700000000008</v>
      </c>
      <c r="AB56" s="96">
        <f t="shared" si="2"/>
        <v>182266.37</v>
      </c>
      <c r="AC56" s="44">
        <f t="shared" si="3"/>
        <v>0</v>
      </c>
      <c r="AD56" s="102">
        <f t="shared" si="4"/>
        <v>182266.37</v>
      </c>
      <c r="AE56" s="103">
        <f t="shared" si="5"/>
        <v>237562.16999999998</v>
      </c>
      <c r="AF56" s="29">
        <f t="shared" si="6"/>
        <v>223270.57</v>
      </c>
      <c r="AG56" s="16">
        <f t="shared" si="7"/>
        <v>14291.599999999977</v>
      </c>
    </row>
    <row r="57" spans="1:33" x14ac:dyDescent="0.2">
      <c r="A57" t="s">
        <v>291</v>
      </c>
      <c r="B57" t="s">
        <v>3</v>
      </c>
      <c r="C57" s="74">
        <v>2754</v>
      </c>
      <c r="D57" s="74" t="s">
        <v>658</v>
      </c>
      <c r="E57" s="56" t="s">
        <v>1543</v>
      </c>
      <c r="F57" s="121">
        <v>70246.600000000006</v>
      </c>
      <c r="G57" s="121">
        <v>0</v>
      </c>
      <c r="H57" s="121">
        <v>33950.14</v>
      </c>
      <c r="I57" s="56">
        <v>304339.40000000002</v>
      </c>
      <c r="J57" s="56">
        <v>324876.49</v>
      </c>
      <c r="L57" s="273">
        <v>12946.26</v>
      </c>
      <c r="Q57" s="56">
        <v>-732421.06</v>
      </c>
      <c r="R57" s="56">
        <v>1430245.31</v>
      </c>
      <c r="S57" s="98">
        <v>88573.6</v>
      </c>
      <c r="V57" s="98">
        <v>132040</v>
      </c>
      <c r="X57" s="122">
        <v>150440</v>
      </c>
      <c r="Y57" s="122">
        <v>26991.26</v>
      </c>
      <c r="Z57" s="122">
        <v>19619.22</v>
      </c>
      <c r="AB57" s="96">
        <f t="shared" si="2"/>
        <v>104196.74</v>
      </c>
      <c r="AC57" s="44">
        <f t="shared" si="3"/>
        <v>12946.26</v>
      </c>
      <c r="AD57" s="102">
        <f t="shared" si="4"/>
        <v>91250.48000000001</v>
      </c>
      <c r="AE57" s="103">
        <f t="shared" si="5"/>
        <v>220613.6</v>
      </c>
      <c r="AF57" s="29">
        <f t="shared" si="6"/>
        <v>197050.48</v>
      </c>
      <c r="AG57" s="16">
        <f t="shared" si="7"/>
        <v>23563.119999999995</v>
      </c>
    </row>
    <row r="58" spans="1:33" x14ac:dyDescent="0.2">
      <c r="A58" t="s">
        <v>291</v>
      </c>
      <c r="B58" t="s">
        <v>3</v>
      </c>
      <c r="C58" s="74">
        <v>5299</v>
      </c>
      <c r="D58" s="74" t="s">
        <v>659</v>
      </c>
      <c r="E58" s="56" t="s">
        <v>1544</v>
      </c>
      <c r="F58" s="121">
        <v>77473.649999999994</v>
      </c>
      <c r="G58" s="121">
        <v>0</v>
      </c>
      <c r="H58" s="121">
        <v>126120.32000000001</v>
      </c>
      <c r="I58" s="56">
        <v>51859.75</v>
      </c>
      <c r="J58" s="56">
        <v>1558109.07</v>
      </c>
      <c r="L58" s="273">
        <v>0</v>
      </c>
      <c r="Q58" s="56">
        <v>-1132939.02</v>
      </c>
      <c r="R58" s="56">
        <v>2897338.69</v>
      </c>
      <c r="S58" s="98">
        <v>204696.56</v>
      </c>
      <c r="V58" s="98">
        <v>162530</v>
      </c>
      <c r="X58" s="122">
        <v>215380</v>
      </c>
      <c r="Y58" s="122">
        <v>61286.89</v>
      </c>
      <c r="Z58" s="122">
        <v>38752.550000000003</v>
      </c>
      <c r="AB58" s="96">
        <f t="shared" si="2"/>
        <v>203593.97</v>
      </c>
      <c r="AC58" s="44">
        <f t="shared" si="3"/>
        <v>0</v>
      </c>
      <c r="AD58" s="102">
        <f t="shared" si="4"/>
        <v>203593.97</v>
      </c>
      <c r="AE58" s="103">
        <f t="shared" si="5"/>
        <v>367226.56</v>
      </c>
      <c r="AF58" s="29">
        <f t="shared" si="6"/>
        <v>315419.44</v>
      </c>
      <c r="AG58" s="16">
        <f t="shared" si="7"/>
        <v>51807.119999999995</v>
      </c>
    </row>
    <row r="59" spans="1:33" x14ac:dyDescent="0.2">
      <c r="A59" t="s">
        <v>291</v>
      </c>
      <c r="B59" t="s">
        <v>3</v>
      </c>
      <c r="C59" s="74">
        <v>3522</v>
      </c>
      <c r="D59" s="74" t="s">
        <v>660</v>
      </c>
      <c r="E59" s="56" t="s">
        <v>1545</v>
      </c>
      <c r="F59" s="121">
        <v>103091.93</v>
      </c>
      <c r="G59" s="121">
        <v>0</v>
      </c>
      <c r="H59" s="121">
        <v>79897.375</v>
      </c>
      <c r="I59" s="56">
        <v>2</v>
      </c>
      <c r="J59" s="56">
        <v>276727.75</v>
      </c>
      <c r="L59" s="273">
        <v>125621.92</v>
      </c>
      <c r="N59" s="273">
        <v>0</v>
      </c>
      <c r="Q59" s="56">
        <v>-3139617.21</v>
      </c>
      <c r="R59" s="56">
        <v>3457082.1</v>
      </c>
      <c r="S59" s="98">
        <v>102398.35</v>
      </c>
      <c r="V59" s="98">
        <v>96480</v>
      </c>
      <c r="X59" s="122">
        <v>142955.4</v>
      </c>
      <c r="Y59" s="122">
        <v>27865.935000000001</v>
      </c>
      <c r="Z59" s="122">
        <v>9519.77</v>
      </c>
      <c r="AB59" s="96">
        <f t="shared" si="2"/>
        <v>182989.30499999999</v>
      </c>
      <c r="AC59" s="44">
        <f t="shared" si="3"/>
        <v>125621.92</v>
      </c>
      <c r="AD59" s="102">
        <f t="shared" si="4"/>
        <v>57367.384999999995</v>
      </c>
      <c r="AE59" s="103">
        <f t="shared" si="5"/>
        <v>198878.35</v>
      </c>
      <c r="AF59" s="29">
        <f t="shared" si="6"/>
        <v>180341.10499999998</v>
      </c>
      <c r="AG59" s="16">
        <f t="shared" si="7"/>
        <v>18537.245000000024</v>
      </c>
    </row>
    <row r="60" spans="1:33" x14ac:dyDescent="0.2">
      <c r="A60" t="s">
        <v>291</v>
      </c>
      <c r="B60" t="s">
        <v>3</v>
      </c>
      <c r="C60" s="74">
        <v>3001</v>
      </c>
      <c r="D60" s="74" t="s">
        <v>661</v>
      </c>
      <c r="E60" s="56" t="s">
        <v>1546</v>
      </c>
      <c r="F60" s="121">
        <v>316480.36</v>
      </c>
      <c r="G60" s="121">
        <v>0</v>
      </c>
      <c r="H60" s="121">
        <v>4570</v>
      </c>
      <c r="I60" s="56">
        <v>931760.58</v>
      </c>
      <c r="J60" s="56">
        <v>296739.15000000002</v>
      </c>
      <c r="Q60" s="56">
        <v>1174157.81</v>
      </c>
      <c r="R60" s="56">
        <v>339109.18</v>
      </c>
      <c r="S60" s="98">
        <v>91699.23</v>
      </c>
      <c r="V60" s="98">
        <v>79760</v>
      </c>
      <c r="X60" s="122">
        <v>103630</v>
      </c>
      <c r="Y60" s="122">
        <v>18540</v>
      </c>
      <c r="Z60" s="122">
        <v>11812.13</v>
      </c>
      <c r="AB60" s="96">
        <f t="shared" si="2"/>
        <v>321050.36</v>
      </c>
      <c r="AC60" s="44">
        <f t="shared" si="3"/>
        <v>0</v>
      </c>
      <c r="AD60" s="102">
        <f t="shared" si="4"/>
        <v>321050.36</v>
      </c>
      <c r="AE60" s="103">
        <f t="shared" si="5"/>
        <v>171459.22999999998</v>
      </c>
      <c r="AF60" s="29">
        <f t="shared" si="6"/>
        <v>133982.13</v>
      </c>
      <c r="AG60" s="16">
        <f t="shared" si="7"/>
        <v>37477.099999999977</v>
      </c>
    </row>
    <row r="61" spans="1:33" x14ac:dyDescent="0.2">
      <c r="A61" t="s">
        <v>291</v>
      </c>
      <c r="B61" t="s">
        <v>3</v>
      </c>
      <c r="C61" s="74">
        <v>1241</v>
      </c>
      <c r="D61" s="74" t="s">
        <v>662</v>
      </c>
      <c r="E61" s="56" t="s">
        <v>1547</v>
      </c>
      <c r="F61" s="121">
        <v>79894.47</v>
      </c>
      <c r="G61" s="121">
        <v>0</v>
      </c>
      <c r="H61" s="121">
        <v>102364.41</v>
      </c>
      <c r="I61" s="56">
        <v>268735.42</v>
      </c>
      <c r="J61" s="56">
        <v>88693.95</v>
      </c>
      <c r="L61" s="273">
        <v>39580</v>
      </c>
      <c r="N61" s="273">
        <v>0</v>
      </c>
      <c r="Q61" s="56">
        <v>-1217116.1200000001</v>
      </c>
      <c r="R61" s="56">
        <v>1695206.85</v>
      </c>
      <c r="S61" s="98">
        <v>74408.05</v>
      </c>
      <c r="V61" s="98">
        <v>115540</v>
      </c>
      <c r="X61" s="122">
        <v>141761.20000000001</v>
      </c>
      <c r="Y61" s="122">
        <v>19138.7</v>
      </c>
      <c r="Z61" s="122">
        <v>5732.63</v>
      </c>
      <c r="AB61" s="96">
        <f t="shared" si="2"/>
        <v>182258.88</v>
      </c>
      <c r="AC61" s="44">
        <f t="shared" si="3"/>
        <v>39580</v>
      </c>
      <c r="AD61" s="102">
        <f t="shared" si="4"/>
        <v>142678.88</v>
      </c>
      <c r="AE61" s="103">
        <f t="shared" si="5"/>
        <v>189948.05</v>
      </c>
      <c r="AF61" s="29">
        <f t="shared" si="6"/>
        <v>166632.53000000003</v>
      </c>
      <c r="AG61" s="16">
        <f t="shared" si="7"/>
        <v>23315.51999999996</v>
      </c>
    </row>
    <row r="62" spans="1:33" x14ac:dyDescent="0.2">
      <c r="A62" t="s">
        <v>291</v>
      </c>
      <c r="B62" t="s">
        <v>3</v>
      </c>
      <c r="C62" s="74">
        <v>3625</v>
      </c>
      <c r="D62" s="74" t="s">
        <v>663</v>
      </c>
      <c r="E62" s="56" t="s">
        <v>1548</v>
      </c>
      <c r="F62" s="121">
        <v>428676.39</v>
      </c>
      <c r="G62" s="121">
        <v>0</v>
      </c>
      <c r="H62" s="121">
        <v>54826.59</v>
      </c>
      <c r="I62" s="56">
        <v>87067.44</v>
      </c>
      <c r="J62" s="56">
        <v>329972.77</v>
      </c>
      <c r="L62" s="273">
        <v>51274.29</v>
      </c>
      <c r="N62" s="273">
        <v>0</v>
      </c>
      <c r="Q62" s="56">
        <v>-1844905.27</v>
      </c>
      <c r="R62" s="56">
        <v>2729343.72</v>
      </c>
      <c r="S62" s="98">
        <v>110077.2</v>
      </c>
      <c r="V62" s="98">
        <v>90160</v>
      </c>
      <c r="X62" s="122">
        <v>150955.6</v>
      </c>
      <c r="Y62" s="122">
        <v>59571.21</v>
      </c>
      <c r="Z62" s="122">
        <v>12418.94</v>
      </c>
      <c r="AB62" s="96">
        <f t="shared" si="2"/>
        <v>483502.98</v>
      </c>
      <c r="AC62" s="44">
        <f t="shared" si="3"/>
        <v>51274.29</v>
      </c>
      <c r="AD62" s="102">
        <f t="shared" si="4"/>
        <v>432228.69</v>
      </c>
      <c r="AE62" s="103">
        <f t="shared" si="5"/>
        <v>200237.2</v>
      </c>
      <c r="AF62" s="29">
        <f t="shared" si="6"/>
        <v>222945.75</v>
      </c>
      <c r="AG62" s="16">
        <f t="shared" si="7"/>
        <v>-22708.549999999988</v>
      </c>
    </row>
    <row r="63" spans="1:33" x14ac:dyDescent="0.2">
      <c r="A63" t="s">
        <v>291</v>
      </c>
      <c r="B63" t="s">
        <v>3</v>
      </c>
      <c r="C63" s="74">
        <v>6304</v>
      </c>
      <c r="D63" s="74" t="s">
        <v>664</v>
      </c>
      <c r="E63" s="56" t="s">
        <v>1549</v>
      </c>
      <c r="F63" s="121">
        <v>215250.88</v>
      </c>
      <c r="G63" s="121">
        <v>0</v>
      </c>
      <c r="H63" s="121">
        <v>65436.21</v>
      </c>
      <c r="I63" s="56">
        <v>138462</v>
      </c>
      <c r="J63" s="56">
        <v>873888.47</v>
      </c>
      <c r="N63" s="273">
        <v>0</v>
      </c>
      <c r="Q63" s="56">
        <v>-1895919.76</v>
      </c>
      <c r="R63" s="56">
        <v>3207310.61</v>
      </c>
      <c r="S63" s="98">
        <v>248524.33</v>
      </c>
      <c r="V63" s="98">
        <v>133810</v>
      </c>
      <c r="W63" s="98">
        <v>5000</v>
      </c>
      <c r="X63" s="122">
        <v>217331.8</v>
      </c>
      <c r="Y63" s="122">
        <v>141318.89000000001</v>
      </c>
      <c r="Z63" s="122">
        <v>32550.93</v>
      </c>
      <c r="AB63" s="96">
        <f t="shared" si="2"/>
        <v>280687.09000000003</v>
      </c>
      <c r="AC63" s="44">
        <f t="shared" si="3"/>
        <v>0</v>
      </c>
      <c r="AD63" s="102">
        <f t="shared" si="4"/>
        <v>280687.09000000003</v>
      </c>
      <c r="AE63" s="103">
        <f t="shared" si="5"/>
        <v>387334.32999999996</v>
      </c>
      <c r="AF63" s="29">
        <f t="shared" si="6"/>
        <v>391201.62</v>
      </c>
      <c r="AG63" s="16">
        <f t="shared" si="7"/>
        <v>-3867.2900000000373</v>
      </c>
    </row>
    <row r="64" spans="1:33" x14ac:dyDescent="0.2">
      <c r="A64" t="s">
        <v>291</v>
      </c>
      <c r="B64" t="s">
        <v>3</v>
      </c>
      <c r="C64" s="74">
        <v>4738</v>
      </c>
      <c r="D64" s="74" t="s">
        <v>665</v>
      </c>
      <c r="E64" s="56" t="s">
        <v>1550</v>
      </c>
      <c r="F64" s="121">
        <v>297816.53000000003</v>
      </c>
      <c r="G64" s="121">
        <v>0</v>
      </c>
      <c r="H64" s="121">
        <v>72372.479999999996</v>
      </c>
      <c r="I64" s="56">
        <v>119448.79</v>
      </c>
      <c r="J64" s="56">
        <v>309246.01</v>
      </c>
      <c r="L64" s="273">
        <v>69600</v>
      </c>
      <c r="Q64" s="56">
        <v>-1936005.4</v>
      </c>
      <c r="R64" s="56">
        <v>2601971.02</v>
      </c>
      <c r="S64" s="98">
        <v>182291.59</v>
      </c>
      <c r="V64" s="98">
        <v>88920</v>
      </c>
      <c r="X64" s="122">
        <v>146370</v>
      </c>
      <c r="Y64" s="122">
        <v>42570.77</v>
      </c>
      <c r="Z64" s="122">
        <v>16234.63</v>
      </c>
      <c r="AB64" s="96">
        <f t="shared" si="2"/>
        <v>370189.01</v>
      </c>
      <c r="AC64" s="44">
        <f t="shared" si="3"/>
        <v>69600</v>
      </c>
      <c r="AD64" s="102">
        <f t="shared" si="4"/>
        <v>300589.01</v>
      </c>
      <c r="AE64" s="103">
        <f t="shared" si="5"/>
        <v>271211.58999999997</v>
      </c>
      <c r="AF64" s="29">
        <f t="shared" si="6"/>
        <v>205175.4</v>
      </c>
      <c r="AG64" s="16">
        <f t="shared" si="7"/>
        <v>66036.189999999973</v>
      </c>
    </row>
    <row r="65" spans="1:33" x14ac:dyDescent="0.2">
      <c r="A65" t="s">
        <v>291</v>
      </c>
      <c r="B65" t="s">
        <v>3</v>
      </c>
      <c r="C65" s="74">
        <v>3535</v>
      </c>
      <c r="D65" s="74" t="s">
        <v>666</v>
      </c>
      <c r="E65" s="56" t="s">
        <v>1551</v>
      </c>
      <c r="F65" s="121">
        <v>144201.51999999999</v>
      </c>
      <c r="G65" s="121">
        <v>10000</v>
      </c>
      <c r="H65" s="121">
        <v>44009.33</v>
      </c>
      <c r="I65" s="56">
        <v>879950.46</v>
      </c>
      <c r="J65" s="56">
        <v>157804.9</v>
      </c>
      <c r="L65" s="273">
        <v>203.3</v>
      </c>
      <c r="N65" s="273">
        <v>0</v>
      </c>
      <c r="Q65" s="56">
        <v>-1851991.97</v>
      </c>
      <c r="R65" s="56">
        <v>3048211.32</v>
      </c>
      <c r="S65" s="98">
        <v>146030.24</v>
      </c>
      <c r="V65" s="98">
        <v>144700</v>
      </c>
      <c r="W65" s="98">
        <v>1800</v>
      </c>
      <c r="X65" s="122">
        <v>211573.8</v>
      </c>
      <c r="Y65" s="122">
        <v>19043.38</v>
      </c>
      <c r="Z65" s="122">
        <v>19942.5</v>
      </c>
      <c r="AB65" s="96">
        <f t="shared" si="2"/>
        <v>198210.84999999998</v>
      </c>
      <c r="AC65" s="44">
        <f t="shared" si="3"/>
        <v>203.3</v>
      </c>
      <c r="AD65" s="102">
        <f t="shared" si="4"/>
        <v>198007.55</v>
      </c>
      <c r="AE65" s="103">
        <f t="shared" si="5"/>
        <v>292530.24</v>
      </c>
      <c r="AF65" s="29">
        <f t="shared" si="6"/>
        <v>250559.68</v>
      </c>
      <c r="AG65" s="16">
        <f t="shared" si="7"/>
        <v>41970.559999999998</v>
      </c>
    </row>
    <row r="66" spans="1:33" x14ac:dyDescent="0.2">
      <c r="A66" t="s">
        <v>291</v>
      </c>
      <c r="B66" t="s">
        <v>3</v>
      </c>
      <c r="C66" s="74">
        <v>3889</v>
      </c>
      <c r="D66" s="74" t="s">
        <v>667</v>
      </c>
      <c r="E66" s="285" t="s">
        <v>1572</v>
      </c>
      <c r="F66" s="121">
        <v>143405.32999999999</v>
      </c>
      <c r="G66" s="121">
        <v>0</v>
      </c>
      <c r="H66" s="121">
        <v>23486.36</v>
      </c>
      <c r="I66" s="56">
        <v>594338.07999999996</v>
      </c>
      <c r="J66" s="56">
        <v>224677.11</v>
      </c>
      <c r="Q66" s="56">
        <v>-330715.87</v>
      </c>
      <c r="R66" s="56">
        <v>1312112.72</v>
      </c>
      <c r="S66" s="98">
        <v>95440.04</v>
      </c>
      <c r="V66" s="98">
        <v>86900</v>
      </c>
      <c r="X66" s="122">
        <v>122860</v>
      </c>
      <c r="Y66" s="122">
        <v>26481.18</v>
      </c>
      <c r="Z66" s="122">
        <v>23689.83</v>
      </c>
      <c r="AB66" s="96">
        <f t="shared" si="2"/>
        <v>166891.69</v>
      </c>
      <c r="AC66" s="44">
        <f t="shared" si="3"/>
        <v>0</v>
      </c>
      <c r="AD66" s="102">
        <f t="shared" si="4"/>
        <v>166891.69</v>
      </c>
      <c r="AE66" s="103">
        <f t="shared" si="5"/>
        <v>182340.03999999998</v>
      </c>
      <c r="AF66" s="29">
        <f t="shared" si="6"/>
        <v>173031.01</v>
      </c>
      <c r="AG66" s="16">
        <f t="shared" si="7"/>
        <v>9309.0299999999697</v>
      </c>
    </row>
    <row r="67" spans="1:33" x14ac:dyDescent="0.2">
      <c r="A67" t="s">
        <v>294</v>
      </c>
      <c r="B67" t="s">
        <v>4</v>
      </c>
      <c r="C67" s="74">
        <v>3322</v>
      </c>
      <c r="D67" s="74" t="s">
        <v>668</v>
      </c>
      <c r="E67" s="56" t="s">
        <v>1552</v>
      </c>
      <c r="F67" s="121">
        <v>718204.16</v>
      </c>
      <c r="G67" s="121">
        <v>0</v>
      </c>
      <c r="H67" s="121">
        <v>61117.9</v>
      </c>
      <c r="I67" s="56">
        <v>864808.5</v>
      </c>
      <c r="J67" s="56">
        <v>263674.71000000002</v>
      </c>
      <c r="N67" s="273">
        <v>0</v>
      </c>
      <c r="Q67" s="56">
        <v>891950.75</v>
      </c>
      <c r="R67" s="56">
        <v>997975.02</v>
      </c>
      <c r="S67" s="98">
        <v>102213.83</v>
      </c>
      <c r="V67" s="98">
        <v>95280</v>
      </c>
      <c r="X67" s="122">
        <v>124790</v>
      </c>
      <c r="Y67" s="122">
        <v>34927.519999999997</v>
      </c>
      <c r="Z67" s="122">
        <v>12619.81</v>
      </c>
      <c r="AB67" s="96">
        <f t="shared" si="2"/>
        <v>779322.06</v>
      </c>
      <c r="AC67" s="44">
        <f t="shared" si="3"/>
        <v>0</v>
      </c>
      <c r="AD67" s="102">
        <f t="shared" si="4"/>
        <v>779322.06</v>
      </c>
      <c r="AE67" s="103">
        <f t="shared" si="5"/>
        <v>197493.83000000002</v>
      </c>
      <c r="AF67" s="29">
        <f t="shared" si="6"/>
        <v>172337.33</v>
      </c>
      <c r="AG67" s="16">
        <f t="shared" si="7"/>
        <v>25156.500000000029</v>
      </c>
    </row>
    <row r="68" spans="1:33" x14ac:dyDescent="0.2">
      <c r="A68" t="s">
        <v>294</v>
      </c>
      <c r="B68" t="s">
        <v>4</v>
      </c>
      <c r="C68" s="74">
        <v>3383</v>
      </c>
      <c r="D68" s="74" t="s">
        <v>669</v>
      </c>
      <c r="E68" s="56" t="s">
        <v>1553</v>
      </c>
      <c r="F68" s="121">
        <v>220963.91</v>
      </c>
      <c r="G68" s="121">
        <v>0</v>
      </c>
      <c r="H68" s="121">
        <v>34559</v>
      </c>
      <c r="I68" s="56">
        <v>699262.5</v>
      </c>
      <c r="J68" s="56">
        <v>215729.33</v>
      </c>
      <c r="M68" s="273">
        <v>67440</v>
      </c>
      <c r="Q68" s="56">
        <v>-3012117.94</v>
      </c>
      <c r="R68" s="56">
        <v>4031791.24</v>
      </c>
      <c r="S68" s="98">
        <v>176565.09</v>
      </c>
      <c r="V68" s="98">
        <v>108510</v>
      </c>
      <c r="X68" s="122">
        <v>151060</v>
      </c>
      <c r="Y68" s="122">
        <v>27428.47</v>
      </c>
      <c r="Z68" s="122">
        <v>10056.18</v>
      </c>
      <c r="AA68" s="122">
        <v>11000</v>
      </c>
      <c r="AB68" s="96">
        <f t="shared" si="2"/>
        <v>255522.91</v>
      </c>
      <c r="AC68" s="44">
        <f t="shared" si="3"/>
        <v>67440</v>
      </c>
      <c r="AD68" s="102">
        <f t="shared" si="4"/>
        <v>188082.91</v>
      </c>
      <c r="AE68" s="103">
        <f t="shared" si="5"/>
        <v>285075.08999999997</v>
      </c>
      <c r="AF68" s="29">
        <f t="shared" si="6"/>
        <v>199544.65</v>
      </c>
      <c r="AG68" s="16">
        <f t="shared" si="7"/>
        <v>85530.439999999973</v>
      </c>
    </row>
    <row r="69" spans="1:33" x14ac:dyDescent="0.2">
      <c r="A69" t="s">
        <v>294</v>
      </c>
      <c r="B69" t="s">
        <v>4</v>
      </c>
      <c r="C69" s="74">
        <v>9605</v>
      </c>
      <c r="D69" s="74" t="s">
        <v>670</v>
      </c>
      <c r="E69" s="285" t="s">
        <v>1554</v>
      </c>
      <c r="F69" s="121">
        <v>639696.73</v>
      </c>
      <c r="G69" s="121">
        <v>0</v>
      </c>
      <c r="H69" s="121">
        <v>22713.89</v>
      </c>
      <c r="I69" s="56">
        <v>268036.24</v>
      </c>
      <c r="J69" s="56">
        <v>459332.28</v>
      </c>
      <c r="L69" s="273">
        <v>0</v>
      </c>
      <c r="Q69" s="56">
        <v>1143520.6499999999</v>
      </c>
      <c r="R69" s="56">
        <v>73641.19</v>
      </c>
      <c r="S69" s="98">
        <v>294025.73</v>
      </c>
      <c r="U69" s="98">
        <v>0</v>
      </c>
      <c r="V69" s="98">
        <v>190820</v>
      </c>
      <c r="W69" s="98">
        <v>78654</v>
      </c>
      <c r="X69" s="122">
        <v>251490</v>
      </c>
      <c r="Y69" s="122">
        <v>75857.31</v>
      </c>
      <c r="Z69" s="122">
        <v>9701.1200000000008</v>
      </c>
      <c r="AB69" s="96">
        <f t="shared" ref="AB69:AB86" si="8">SUM(F69:H69)</f>
        <v>662410.62</v>
      </c>
      <c r="AC69" s="44">
        <f t="shared" ref="AC69:AC86" si="9">SUM(K69:N69)</f>
        <v>0</v>
      </c>
      <c r="AD69" s="102">
        <f t="shared" ref="AD69:AD86" si="10">AB69-AC69</f>
        <v>662410.62</v>
      </c>
      <c r="AE69" s="103">
        <f t="shared" ref="AE69:AE86" si="11">SUM(S69:W69)</f>
        <v>563499.73</v>
      </c>
      <c r="AF69" s="29">
        <f t="shared" ref="AF69:AF86" si="12">SUM(X69:AA69)</f>
        <v>337048.43</v>
      </c>
      <c r="AG69" s="16">
        <f t="shared" ref="AG69:AG86" si="13">AE69-AF69</f>
        <v>226451.3</v>
      </c>
    </row>
    <row r="70" spans="1:33" x14ac:dyDescent="0.2">
      <c r="A70" t="s">
        <v>294</v>
      </c>
      <c r="B70" t="s">
        <v>4</v>
      </c>
      <c r="C70" s="74">
        <v>2921</v>
      </c>
      <c r="D70" s="74" t="s">
        <v>671</v>
      </c>
      <c r="E70" s="56" t="s">
        <v>1555</v>
      </c>
      <c r="F70" s="121">
        <v>273283.71999999997</v>
      </c>
      <c r="G70" s="121">
        <v>0</v>
      </c>
      <c r="H70" s="121">
        <v>87587.89</v>
      </c>
      <c r="I70" s="56">
        <v>-51930.3</v>
      </c>
      <c r="J70" s="56">
        <v>-26210.3</v>
      </c>
      <c r="P70" s="56">
        <v>-391890.04</v>
      </c>
      <c r="R70" s="56">
        <v>607615.71</v>
      </c>
      <c r="S70" s="98">
        <v>169775.31</v>
      </c>
      <c r="V70" s="98">
        <v>92520</v>
      </c>
      <c r="X70" s="122">
        <v>92520</v>
      </c>
      <c r="Y70" s="122">
        <v>24619.37</v>
      </c>
      <c r="Z70" s="122">
        <v>78150.600000000006</v>
      </c>
      <c r="AB70" s="96">
        <f t="shared" si="8"/>
        <v>360871.61</v>
      </c>
      <c r="AC70" s="44">
        <f t="shared" si="9"/>
        <v>0</v>
      </c>
      <c r="AD70" s="102">
        <f t="shared" si="10"/>
        <v>360871.61</v>
      </c>
      <c r="AE70" s="103">
        <f t="shared" si="11"/>
        <v>262295.31</v>
      </c>
      <c r="AF70" s="29">
        <f t="shared" si="12"/>
        <v>195289.97</v>
      </c>
      <c r="AG70" s="16">
        <f t="shared" si="13"/>
        <v>67005.34</v>
      </c>
    </row>
    <row r="71" spans="1:33" x14ac:dyDescent="0.2">
      <c r="A71" t="s">
        <v>294</v>
      </c>
      <c r="B71" t="s">
        <v>4</v>
      </c>
      <c r="C71" s="74">
        <v>3783</v>
      </c>
      <c r="D71" s="74" t="s">
        <v>672</v>
      </c>
      <c r="E71" s="56" t="s">
        <v>1556</v>
      </c>
      <c r="F71" s="121">
        <v>540706</v>
      </c>
      <c r="G71" s="121">
        <v>0</v>
      </c>
      <c r="H71" s="121">
        <v>37423.660000000003</v>
      </c>
      <c r="I71" s="56">
        <v>698014.15</v>
      </c>
      <c r="J71" s="56">
        <v>972429.65</v>
      </c>
      <c r="Q71" s="56">
        <v>-1607887.93</v>
      </c>
      <c r="R71" s="56">
        <v>3812852.35</v>
      </c>
      <c r="S71" s="98">
        <v>197733.82</v>
      </c>
      <c r="V71" s="98">
        <v>58078</v>
      </c>
      <c r="W71" s="98">
        <v>0</v>
      </c>
      <c r="X71" s="122">
        <v>98858</v>
      </c>
      <c r="Y71" s="122">
        <v>13757.16</v>
      </c>
      <c r="Z71" s="122">
        <v>72547.62</v>
      </c>
      <c r="AB71" s="96">
        <f t="shared" si="8"/>
        <v>578129.66</v>
      </c>
      <c r="AC71" s="44">
        <f t="shared" si="9"/>
        <v>0</v>
      </c>
      <c r="AD71" s="102">
        <f t="shared" si="10"/>
        <v>578129.66</v>
      </c>
      <c r="AE71" s="103">
        <f t="shared" si="11"/>
        <v>255811.82</v>
      </c>
      <c r="AF71" s="29">
        <f t="shared" si="12"/>
        <v>185162.78</v>
      </c>
      <c r="AG71" s="16">
        <f t="shared" si="13"/>
        <v>70649.040000000008</v>
      </c>
    </row>
    <row r="72" spans="1:33" x14ac:dyDescent="0.2">
      <c r="A72" t="s">
        <v>294</v>
      </c>
      <c r="B72" t="s">
        <v>4</v>
      </c>
      <c r="C72" s="74">
        <v>3268</v>
      </c>
      <c r="D72" s="74" t="s">
        <v>673</v>
      </c>
      <c r="E72" s="56" t="s">
        <v>1557</v>
      </c>
      <c r="F72" s="121">
        <v>225151.5</v>
      </c>
      <c r="G72" s="121">
        <v>0</v>
      </c>
      <c r="H72" s="121">
        <v>47670.64</v>
      </c>
      <c r="I72" s="56">
        <v>650744.81999999995</v>
      </c>
      <c r="J72" s="56">
        <v>184201.71</v>
      </c>
      <c r="Q72" s="56">
        <v>-894450.52</v>
      </c>
      <c r="R72" s="56">
        <v>1909993.72</v>
      </c>
      <c r="S72" s="98">
        <v>198579.89</v>
      </c>
      <c r="V72" s="98">
        <v>96380</v>
      </c>
      <c r="X72" s="122">
        <v>147160</v>
      </c>
      <c r="Y72" s="122">
        <v>23931.01</v>
      </c>
      <c r="Z72" s="122">
        <v>13786.41</v>
      </c>
      <c r="AB72" s="96">
        <f t="shared" si="8"/>
        <v>272822.14</v>
      </c>
      <c r="AC72" s="44">
        <f t="shared" si="9"/>
        <v>0</v>
      </c>
      <c r="AD72" s="102">
        <f t="shared" si="10"/>
        <v>272822.14</v>
      </c>
      <c r="AE72" s="103">
        <f t="shared" si="11"/>
        <v>294959.89</v>
      </c>
      <c r="AF72" s="29">
        <f t="shared" si="12"/>
        <v>184877.42</v>
      </c>
      <c r="AG72" s="16">
        <f t="shared" si="13"/>
        <v>110082.47</v>
      </c>
    </row>
    <row r="73" spans="1:33" x14ac:dyDescent="0.2">
      <c r="A73" t="s">
        <v>294</v>
      </c>
      <c r="B73" t="s">
        <v>4</v>
      </c>
      <c r="C73" s="74">
        <v>3398</v>
      </c>
      <c r="D73" s="74" t="s">
        <v>674</v>
      </c>
      <c r="E73" s="56" t="s">
        <v>1558</v>
      </c>
      <c r="F73" s="121">
        <v>123800.07</v>
      </c>
      <c r="G73" s="121">
        <v>0</v>
      </c>
      <c r="H73" s="121">
        <v>88357.1</v>
      </c>
      <c r="I73" s="56">
        <v>300959.68</v>
      </c>
      <c r="J73" s="56">
        <v>25692.48</v>
      </c>
      <c r="Q73" s="56">
        <v>-953667.24</v>
      </c>
      <c r="R73" s="56">
        <v>1439320.15</v>
      </c>
      <c r="S73" s="98">
        <v>283781.53000000003</v>
      </c>
      <c r="V73" s="98">
        <v>0</v>
      </c>
      <c r="X73" s="122">
        <v>82240</v>
      </c>
      <c r="Y73" s="122">
        <v>124813.75999999999</v>
      </c>
      <c r="Z73" s="122">
        <v>19616.349999999999</v>
      </c>
      <c r="AB73" s="96">
        <f t="shared" si="8"/>
        <v>212157.17</v>
      </c>
      <c r="AC73" s="44">
        <f t="shared" si="9"/>
        <v>0</v>
      </c>
      <c r="AD73" s="102">
        <f t="shared" si="10"/>
        <v>212157.17</v>
      </c>
      <c r="AE73" s="103">
        <f t="shared" si="11"/>
        <v>283781.53000000003</v>
      </c>
      <c r="AF73" s="29">
        <f t="shared" si="12"/>
        <v>226670.11000000002</v>
      </c>
      <c r="AG73" s="16">
        <f t="shared" si="13"/>
        <v>57111.420000000013</v>
      </c>
    </row>
    <row r="74" spans="1:33" x14ac:dyDescent="0.2">
      <c r="A74" t="s">
        <v>294</v>
      </c>
      <c r="B74" t="s">
        <v>4</v>
      </c>
      <c r="C74" s="74">
        <v>4777</v>
      </c>
      <c r="D74" s="74" t="s">
        <v>675</v>
      </c>
      <c r="E74" s="56" t="s">
        <v>1559</v>
      </c>
      <c r="F74" s="121">
        <v>247206.48</v>
      </c>
      <c r="G74" s="121">
        <v>6040.42</v>
      </c>
      <c r="H74" s="121">
        <v>64377.46</v>
      </c>
      <c r="I74" s="56">
        <v>984000.76</v>
      </c>
      <c r="J74" s="56">
        <v>175114.59</v>
      </c>
      <c r="Q74" s="56">
        <v>-3371071.5</v>
      </c>
      <c r="R74" s="56">
        <v>4868817.07</v>
      </c>
      <c r="S74" s="98">
        <v>140159.51999999999</v>
      </c>
      <c r="X74" s="122">
        <v>57490</v>
      </c>
      <c r="Y74" s="122">
        <v>45955.25</v>
      </c>
      <c r="Z74" s="122">
        <v>34391.129999999997</v>
      </c>
      <c r="AB74" s="96">
        <f t="shared" si="8"/>
        <v>317624.36000000004</v>
      </c>
      <c r="AC74" s="44">
        <f t="shared" si="9"/>
        <v>0</v>
      </c>
      <c r="AD74" s="102">
        <f t="shared" si="10"/>
        <v>317624.36000000004</v>
      </c>
      <c r="AE74" s="103">
        <f t="shared" si="11"/>
        <v>140159.51999999999</v>
      </c>
      <c r="AF74" s="29">
        <f t="shared" si="12"/>
        <v>137836.38</v>
      </c>
      <c r="AG74" s="16">
        <f t="shared" si="13"/>
        <v>2323.1399999999849</v>
      </c>
    </row>
    <row r="75" spans="1:33" x14ac:dyDescent="0.2">
      <c r="A75" t="s">
        <v>294</v>
      </c>
      <c r="B75" t="s">
        <v>4</v>
      </c>
      <c r="C75" s="74">
        <v>2834</v>
      </c>
      <c r="D75" s="74" t="s">
        <v>676</v>
      </c>
      <c r="E75" s="56" t="s">
        <v>1560</v>
      </c>
      <c r="F75" s="121">
        <v>69447.039999999994</v>
      </c>
      <c r="G75" s="121">
        <v>0</v>
      </c>
      <c r="H75" s="121">
        <v>27089.71</v>
      </c>
      <c r="I75" s="56">
        <v>466132.42</v>
      </c>
      <c r="J75" s="56">
        <v>152061.66</v>
      </c>
      <c r="L75" s="273">
        <v>120800</v>
      </c>
      <c r="Q75" s="56">
        <v>275479.03000000003</v>
      </c>
      <c r="R75" s="56">
        <v>310741.76000000001</v>
      </c>
      <c r="S75" s="98">
        <v>98062.19</v>
      </c>
      <c r="V75" s="98">
        <v>107500</v>
      </c>
      <c r="X75" s="122">
        <v>135654</v>
      </c>
      <c r="Y75" s="122">
        <v>36640.25</v>
      </c>
      <c r="Z75" s="122">
        <v>24149.9</v>
      </c>
      <c r="AB75" s="96">
        <f t="shared" si="8"/>
        <v>96536.75</v>
      </c>
      <c r="AC75" s="44">
        <f t="shared" si="9"/>
        <v>120800</v>
      </c>
      <c r="AD75" s="102">
        <f t="shared" si="10"/>
        <v>-24263.25</v>
      </c>
      <c r="AE75" s="103">
        <f t="shared" si="11"/>
        <v>205562.19</v>
      </c>
      <c r="AF75" s="29">
        <f t="shared" si="12"/>
        <v>196444.15</v>
      </c>
      <c r="AG75" s="16">
        <f t="shared" si="13"/>
        <v>9118.0400000000081</v>
      </c>
    </row>
    <row r="76" spans="1:33" x14ac:dyDescent="0.2">
      <c r="A76" t="s">
        <v>294</v>
      </c>
      <c r="B76" t="s">
        <v>4</v>
      </c>
      <c r="C76" s="74">
        <v>2338</v>
      </c>
      <c r="D76" s="74" t="s">
        <v>677</v>
      </c>
      <c r="E76" s="56" t="s">
        <v>1561</v>
      </c>
      <c r="F76" s="121">
        <v>76248.2</v>
      </c>
      <c r="G76" s="121">
        <v>21872</v>
      </c>
      <c r="H76" s="121">
        <v>34056.620000000003</v>
      </c>
      <c r="I76" s="56">
        <v>240103.62</v>
      </c>
      <c r="J76" s="56">
        <v>148390.38</v>
      </c>
      <c r="L76" s="273">
        <v>0</v>
      </c>
      <c r="Q76" s="56">
        <v>-2648078.71</v>
      </c>
      <c r="R76" s="56">
        <v>3225580.14</v>
      </c>
      <c r="S76" s="98">
        <v>128764.99</v>
      </c>
      <c r="W76" s="98">
        <v>1000</v>
      </c>
      <c r="X76" s="122">
        <v>30900</v>
      </c>
      <c r="Y76" s="122">
        <v>65413.37</v>
      </c>
      <c r="Z76" s="122">
        <v>21937.23</v>
      </c>
      <c r="AB76" s="96">
        <f t="shared" si="8"/>
        <v>132176.82</v>
      </c>
      <c r="AC76" s="44">
        <f t="shared" si="9"/>
        <v>0</v>
      </c>
      <c r="AD76" s="102">
        <f t="shared" si="10"/>
        <v>132176.82</v>
      </c>
      <c r="AE76" s="103">
        <f t="shared" si="11"/>
        <v>129764.99</v>
      </c>
      <c r="AF76" s="29">
        <f t="shared" si="12"/>
        <v>118250.59999999999</v>
      </c>
      <c r="AG76" s="16">
        <f t="shared" si="13"/>
        <v>11514.390000000014</v>
      </c>
    </row>
    <row r="77" spans="1:33" x14ac:dyDescent="0.2">
      <c r="A77" t="s">
        <v>294</v>
      </c>
      <c r="B77" t="s">
        <v>4</v>
      </c>
      <c r="C77" s="74">
        <v>4468</v>
      </c>
      <c r="D77" s="74" t="s">
        <v>678</v>
      </c>
      <c r="E77" s="56" t="s">
        <v>1562</v>
      </c>
      <c r="F77" s="121">
        <v>500738.8</v>
      </c>
      <c r="G77" s="121">
        <v>0</v>
      </c>
      <c r="H77" s="121">
        <v>41985.14</v>
      </c>
      <c r="I77" s="56">
        <v>483243.5</v>
      </c>
      <c r="J77" s="56">
        <v>290104.11</v>
      </c>
      <c r="L77" s="273">
        <v>732.95</v>
      </c>
      <c r="O77" s="56">
        <v>179525</v>
      </c>
      <c r="Q77" s="56">
        <v>-1522828.36</v>
      </c>
      <c r="R77" s="56">
        <v>2484321.89</v>
      </c>
      <c r="S77" s="98">
        <v>328024.7</v>
      </c>
      <c r="V77" s="98">
        <v>67110</v>
      </c>
      <c r="X77" s="122">
        <v>150252</v>
      </c>
      <c r="Y77" s="122">
        <v>40520.15</v>
      </c>
      <c r="Z77" s="122">
        <v>15342.48</v>
      </c>
      <c r="AB77" s="96">
        <f t="shared" si="8"/>
        <v>542723.93999999994</v>
      </c>
      <c r="AC77" s="44">
        <f t="shared" si="9"/>
        <v>732.95</v>
      </c>
      <c r="AD77" s="102">
        <f t="shared" si="10"/>
        <v>541990.99</v>
      </c>
      <c r="AE77" s="103">
        <f t="shared" si="11"/>
        <v>395134.7</v>
      </c>
      <c r="AF77" s="29">
        <f t="shared" si="12"/>
        <v>206114.63</v>
      </c>
      <c r="AG77" s="16">
        <f t="shared" si="13"/>
        <v>189020.07</v>
      </c>
    </row>
    <row r="78" spans="1:33" x14ac:dyDescent="0.2">
      <c r="A78" t="s">
        <v>294</v>
      </c>
      <c r="B78" t="s">
        <v>4</v>
      </c>
      <c r="C78" s="74">
        <v>1481</v>
      </c>
      <c r="D78" s="74" t="s">
        <v>679</v>
      </c>
      <c r="E78" s="56" t="s">
        <v>1570</v>
      </c>
      <c r="F78" s="121">
        <v>82041.34</v>
      </c>
      <c r="G78" s="121">
        <v>0</v>
      </c>
      <c r="H78" s="121">
        <v>41226.31</v>
      </c>
      <c r="I78" s="56">
        <v>318831.25</v>
      </c>
      <c r="J78" s="56">
        <v>47493.87</v>
      </c>
      <c r="Q78" s="56">
        <v>-933912.4</v>
      </c>
      <c r="R78" s="56">
        <v>1412549.96</v>
      </c>
      <c r="S78" s="98">
        <v>75217.960000000006</v>
      </c>
      <c r="W78" s="98">
        <v>98890</v>
      </c>
      <c r="X78" s="122">
        <v>119850</v>
      </c>
      <c r="Y78" s="122">
        <v>24960.5</v>
      </c>
      <c r="Z78" s="122">
        <v>17293.25</v>
      </c>
      <c r="AB78" s="96">
        <f t="shared" si="8"/>
        <v>123267.65</v>
      </c>
      <c r="AC78" s="44">
        <f t="shared" si="9"/>
        <v>0</v>
      </c>
      <c r="AD78" s="102">
        <f t="shared" si="10"/>
        <v>123267.65</v>
      </c>
      <c r="AE78" s="103">
        <f t="shared" si="11"/>
        <v>174107.96000000002</v>
      </c>
      <c r="AF78" s="29">
        <f t="shared" si="12"/>
        <v>162103.75</v>
      </c>
      <c r="AG78" s="16">
        <f t="shared" si="13"/>
        <v>12004.210000000021</v>
      </c>
    </row>
    <row r="79" spans="1:33" x14ac:dyDescent="0.2">
      <c r="A79" t="s">
        <v>294</v>
      </c>
      <c r="B79" t="s">
        <v>4</v>
      </c>
      <c r="C79" s="74">
        <v>2622</v>
      </c>
      <c r="D79" s="74" t="s">
        <v>680</v>
      </c>
      <c r="E79" s="56" t="s">
        <v>1573</v>
      </c>
      <c r="F79" s="121">
        <v>379868.71</v>
      </c>
      <c r="G79" s="121">
        <v>0</v>
      </c>
      <c r="H79" s="121">
        <v>45108.87</v>
      </c>
      <c r="I79" s="56">
        <v>791278.65</v>
      </c>
      <c r="J79" s="56">
        <v>16443.16</v>
      </c>
      <c r="K79" s="273">
        <v>900</v>
      </c>
      <c r="L79" s="273">
        <v>0</v>
      </c>
      <c r="Q79" s="56">
        <v>-1131637.8700000001</v>
      </c>
      <c r="R79" s="56">
        <v>2368149.29</v>
      </c>
      <c r="S79" s="98">
        <v>21221.68</v>
      </c>
      <c r="V79" s="98">
        <v>97630</v>
      </c>
      <c r="X79" s="122">
        <v>97630</v>
      </c>
      <c r="Y79" s="122">
        <v>14187.04</v>
      </c>
      <c r="Z79" s="122">
        <v>11746.67</v>
      </c>
      <c r="AB79" s="96">
        <f t="shared" si="8"/>
        <v>424977.58</v>
      </c>
      <c r="AC79" s="44">
        <f t="shared" si="9"/>
        <v>900</v>
      </c>
      <c r="AD79" s="102">
        <f t="shared" si="10"/>
        <v>424077.58</v>
      </c>
      <c r="AE79" s="103">
        <f t="shared" si="11"/>
        <v>118851.68</v>
      </c>
      <c r="AF79" s="29">
        <f t="shared" si="12"/>
        <v>123563.71</v>
      </c>
      <c r="AG79" s="16">
        <f t="shared" si="13"/>
        <v>-4712.0300000000134</v>
      </c>
    </row>
    <row r="80" spans="1:33" x14ac:dyDescent="0.2">
      <c r="A80" t="s">
        <v>297</v>
      </c>
      <c r="B80" t="s">
        <v>5</v>
      </c>
      <c r="C80" s="74">
        <v>4703</v>
      </c>
      <c r="D80" s="74" t="s">
        <v>681</v>
      </c>
      <c r="E80" s="56" t="s">
        <v>1563</v>
      </c>
      <c r="F80" s="121">
        <v>422758.93</v>
      </c>
      <c r="G80" s="121">
        <v>0</v>
      </c>
      <c r="H80" s="121">
        <v>37890.01</v>
      </c>
      <c r="I80" s="56">
        <v>517048.45</v>
      </c>
      <c r="J80" s="56">
        <v>367692.74</v>
      </c>
      <c r="L80" s="273">
        <v>21360</v>
      </c>
      <c r="Q80" s="56">
        <v>-1476227.03</v>
      </c>
      <c r="R80" s="56">
        <v>2500428.33</v>
      </c>
      <c r="S80" s="98">
        <v>397728.44</v>
      </c>
      <c r="V80" s="98">
        <v>152180</v>
      </c>
      <c r="X80" s="122">
        <v>184660</v>
      </c>
      <c r="Y80" s="122">
        <v>41162.699999999997</v>
      </c>
      <c r="Z80" s="122">
        <v>15911.91</v>
      </c>
      <c r="AB80" s="96">
        <f t="shared" si="8"/>
        <v>460648.94</v>
      </c>
      <c r="AC80" s="44">
        <f t="shared" si="9"/>
        <v>21360</v>
      </c>
      <c r="AD80" s="102">
        <f t="shared" si="10"/>
        <v>439288.94</v>
      </c>
      <c r="AE80" s="103">
        <f t="shared" si="11"/>
        <v>549908.43999999994</v>
      </c>
      <c r="AF80" s="29">
        <f t="shared" si="12"/>
        <v>241734.61000000002</v>
      </c>
      <c r="AG80" s="16">
        <f t="shared" si="13"/>
        <v>308173.82999999996</v>
      </c>
    </row>
    <row r="81" spans="1:33" x14ac:dyDescent="0.2">
      <c r="A81" t="s">
        <v>297</v>
      </c>
      <c r="B81" t="s">
        <v>5</v>
      </c>
      <c r="C81" s="74">
        <v>1824</v>
      </c>
      <c r="D81" s="74" t="s">
        <v>682</v>
      </c>
      <c r="E81" s="56" t="s">
        <v>1564</v>
      </c>
      <c r="F81" s="121">
        <v>240370.84</v>
      </c>
      <c r="G81" s="121">
        <v>0</v>
      </c>
      <c r="H81" s="121">
        <v>57025.46</v>
      </c>
      <c r="I81" s="56">
        <v>5</v>
      </c>
      <c r="J81" s="56">
        <v>268062.05</v>
      </c>
      <c r="L81" s="273">
        <v>750</v>
      </c>
      <c r="Q81" s="56">
        <v>-1733354.94</v>
      </c>
      <c r="R81" s="56">
        <v>2140561.41</v>
      </c>
      <c r="S81" s="98">
        <v>231263.43</v>
      </c>
      <c r="T81" s="98">
        <v>165</v>
      </c>
      <c r="V81" s="98">
        <v>70510</v>
      </c>
      <c r="X81" s="122">
        <v>114670</v>
      </c>
      <c r="Y81" s="122">
        <v>14495.1</v>
      </c>
      <c r="Z81" s="122">
        <v>8357.4500000000007</v>
      </c>
      <c r="AB81" s="96">
        <f t="shared" si="8"/>
        <v>297396.3</v>
      </c>
      <c r="AC81" s="44">
        <f t="shared" si="9"/>
        <v>750</v>
      </c>
      <c r="AD81" s="102">
        <f t="shared" si="10"/>
        <v>296646.3</v>
      </c>
      <c r="AE81" s="103">
        <f t="shared" si="11"/>
        <v>301938.43</v>
      </c>
      <c r="AF81" s="29">
        <f t="shared" si="12"/>
        <v>137522.55000000002</v>
      </c>
      <c r="AG81" s="16">
        <f t="shared" si="13"/>
        <v>164415.87999999998</v>
      </c>
    </row>
    <row r="82" spans="1:33" x14ac:dyDescent="0.2">
      <c r="A82" t="s">
        <v>297</v>
      </c>
      <c r="B82" t="s">
        <v>5</v>
      </c>
      <c r="C82" s="74">
        <v>4449</v>
      </c>
      <c r="D82" s="74" t="s">
        <v>683</v>
      </c>
      <c r="E82" s="56" t="s">
        <v>1565</v>
      </c>
      <c r="F82" s="121">
        <v>348979.79</v>
      </c>
      <c r="G82" s="121">
        <v>0</v>
      </c>
      <c r="H82" s="121">
        <v>48422.59</v>
      </c>
      <c r="I82" s="56">
        <v>902070.99</v>
      </c>
      <c r="J82" s="56">
        <v>672475.83</v>
      </c>
      <c r="L82" s="273">
        <v>155250</v>
      </c>
      <c r="O82" s="56">
        <v>0</v>
      </c>
      <c r="Q82" s="56">
        <v>-436272.87</v>
      </c>
      <c r="R82" s="56">
        <v>2191938.59</v>
      </c>
      <c r="S82" s="98">
        <v>325218.98</v>
      </c>
      <c r="T82" s="98">
        <v>0</v>
      </c>
      <c r="V82" s="98">
        <v>95400</v>
      </c>
      <c r="X82" s="122">
        <v>195030</v>
      </c>
      <c r="Y82" s="122">
        <v>40054.32</v>
      </c>
      <c r="Z82" s="122">
        <v>27669.18</v>
      </c>
      <c r="AB82" s="96">
        <f t="shared" si="8"/>
        <v>397402.38</v>
      </c>
      <c r="AC82" s="44">
        <f t="shared" si="9"/>
        <v>155250</v>
      </c>
      <c r="AD82" s="102">
        <f t="shared" si="10"/>
        <v>242152.38</v>
      </c>
      <c r="AE82" s="103">
        <f t="shared" si="11"/>
        <v>420618.98</v>
      </c>
      <c r="AF82" s="29">
        <f t="shared" si="12"/>
        <v>262753.5</v>
      </c>
      <c r="AG82" s="16">
        <f t="shared" si="13"/>
        <v>157865.47999999998</v>
      </c>
    </row>
    <row r="83" spans="1:33" x14ac:dyDescent="0.2">
      <c r="A83" t="s">
        <v>297</v>
      </c>
      <c r="B83" t="s">
        <v>5</v>
      </c>
      <c r="C83" s="74">
        <v>4777</v>
      </c>
      <c r="D83" s="74" t="s">
        <v>684</v>
      </c>
      <c r="E83" s="56" t="s">
        <v>1566</v>
      </c>
      <c r="F83" s="121">
        <v>563103.17000000004</v>
      </c>
      <c r="G83" s="121">
        <v>0</v>
      </c>
      <c r="H83" s="121">
        <v>94264.17</v>
      </c>
      <c r="I83" s="56">
        <v>1171557.2</v>
      </c>
      <c r="J83" s="56">
        <v>430678.28</v>
      </c>
      <c r="L83" s="273">
        <v>25631.3</v>
      </c>
      <c r="Q83" s="56">
        <v>-2084136.27</v>
      </c>
      <c r="R83" s="56">
        <v>4194803.6500000004</v>
      </c>
      <c r="S83" s="98">
        <v>225151.66</v>
      </c>
      <c r="V83" s="98">
        <v>145060</v>
      </c>
      <c r="X83" s="122">
        <v>167950</v>
      </c>
      <c r="Y83" s="122">
        <v>43219.4</v>
      </c>
      <c r="Z83" s="122">
        <v>32543.119999999999</v>
      </c>
      <c r="AB83" s="96">
        <f t="shared" si="8"/>
        <v>657367.34000000008</v>
      </c>
      <c r="AC83" s="44">
        <f t="shared" si="9"/>
        <v>25631.3</v>
      </c>
      <c r="AD83" s="102">
        <f t="shared" si="10"/>
        <v>631736.04</v>
      </c>
      <c r="AE83" s="103">
        <f t="shared" si="11"/>
        <v>370211.66000000003</v>
      </c>
      <c r="AF83" s="29">
        <f t="shared" si="12"/>
        <v>243712.52</v>
      </c>
      <c r="AG83" s="16">
        <f t="shared" si="13"/>
        <v>126499.14000000004</v>
      </c>
    </row>
    <row r="84" spans="1:33" x14ac:dyDescent="0.2">
      <c r="A84" t="s">
        <v>297</v>
      </c>
      <c r="B84" t="s">
        <v>5</v>
      </c>
      <c r="C84" s="74">
        <v>2103</v>
      </c>
      <c r="D84" s="74" t="s">
        <v>685</v>
      </c>
      <c r="E84" s="285" t="s">
        <v>1567</v>
      </c>
      <c r="F84" s="121">
        <v>128172.8</v>
      </c>
      <c r="G84" s="121">
        <v>0</v>
      </c>
      <c r="H84" s="121">
        <v>22041.07</v>
      </c>
      <c r="I84" s="56">
        <v>700961.11</v>
      </c>
      <c r="J84" s="56">
        <v>257768.95999999999</v>
      </c>
      <c r="L84" s="273">
        <v>21750</v>
      </c>
      <c r="Q84" s="56">
        <v>-1130821.27</v>
      </c>
      <c r="R84" s="56">
        <v>2119139.65</v>
      </c>
      <c r="S84" s="98">
        <v>172184.7</v>
      </c>
      <c r="V84" s="98">
        <v>92890</v>
      </c>
      <c r="X84" s="122">
        <v>128040</v>
      </c>
      <c r="Y84" s="122">
        <v>14868.26</v>
      </c>
      <c r="Z84" s="122">
        <v>21532.880000000001</v>
      </c>
      <c r="AB84" s="96">
        <f t="shared" si="8"/>
        <v>150213.87</v>
      </c>
      <c r="AC84" s="44">
        <f t="shared" si="9"/>
        <v>21750</v>
      </c>
      <c r="AD84" s="102">
        <f t="shared" si="10"/>
        <v>128463.87</v>
      </c>
      <c r="AE84" s="103">
        <f t="shared" si="11"/>
        <v>265074.7</v>
      </c>
      <c r="AF84" s="29">
        <f t="shared" si="12"/>
        <v>164441.14000000001</v>
      </c>
      <c r="AG84" s="16">
        <f t="shared" si="13"/>
        <v>100633.56</v>
      </c>
    </row>
    <row r="85" spans="1:33" x14ac:dyDescent="0.2">
      <c r="A85" t="s">
        <v>297</v>
      </c>
      <c r="B85" t="s">
        <v>5</v>
      </c>
      <c r="C85" s="74">
        <v>5166</v>
      </c>
      <c r="D85" s="74" t="s">
        <v>686</v>
      </c>
      <c r="E85" s="56" t="s">
        <v>1568</v>
      </c>
      <c r="F85" s="121">
        <v>563250</v>
      </c>
      <c r="G85" s="121">
        <v>0</v>
      </c>
      <c r="H85" s="121">
        <v>65882.789999999994</v>
      </c>
      <c r="I85" s="56">
        <v>315292.99</v>
      </c>
      <c r="J85" s="56">
        <v>436595.17</v>
      </c>
      <c r="L85" s="273">
        <v>47370.46</v>
      </c>
      <c r="Q85" s="56">
        <v>174977.5</v>
      </c>
      <c r="R85" s="56">
        <v>1096893.17</v>
      </c>
      <c r="S85" s="98">
        <v>199167.08</v>
      </c>
      <c r="V85" s="98">
        <v>130010</v>
      </c>
      <c r="X85" s="122">
        <v>151160</v>
      </c>
      <c r="Y85" s="122">
        <v>93045.2</v>
      </c>
      <c r="Z85" s="122">
        <v>22490.06</v>
      </c>
      <c r="AB85" s="96">
        <f t="shared" si="8"/>
        <v>629132.79</v>
      </c>
      <c r="AC85" s="44">
        <f t="shared" si="9"/>
        <v>47370.46</v>
      </c>
      <c r="AD85" s="102">
        <f t="shared" si="10"/>
        <v>581762.33000000007</v>
      </c>
      <c r="AE85" s="103">
        <f t="shared" si="11"/>
        <v>329177.07999999996</v>
      </c>
      <c r="AF85" s="29">
        <f t="shared" si="12"/>
        <v>266695.26</v>
      </c>
      <c r="AG85" s="16">
        <f t="shared" si="13"/>
        <v>62481.819999999949</v>
      </c>
    </row>
    <row r="86" spans="1:33" x14ac:dyDescent="0.2">
      <c r="A86" t="s">
        <v>297</v>
      </c>
      <c r="B86" t="s">
        <v>5</v>
      </c>
      <c r="C86" s="74">
        <v>3557</v>
      </c>
      <c r="D86" s="74" t="s">
        <v>687</v>
      </c>
      <c r="E86" s="56" t="s">
        <v>1569</v>
      </c>
      <c r="F86" s="121">
        <v>512776.49</v>
      </c>
      <c r="G86" s="121">
        <v>0</v>
      </c>
      <c r="H86" s="121">
        <v>30769.96</v>
      </c>
      <c r="I86" s="56">
        <v>441706.43</v>
      </c>
      <c r="J86" s="56">
        <v>285364.34999999998</v>
      </c>
      <c r="L86" s="273">
        <v>23532.95</v>
      </c>
      <c r="Q86" s="56">
        <v>-2040692.81</v>
      </c>
      <c r="R86" s="56">
        <v>3207738.11</v>
      </c>
      <c r="S86" s="98">
        <v>148442.85</v>
      </c>
      <c r="V86" s="98">
        <v>104320</v>
      </c>
      <c r="W86" s="98">
        <v>6000</v>
      </c>
      <c r="X86" s="122">
        <v>116110</v>
      </c>
      <c r="Y86" s="122">
        <v>37772.160000000003</v>
      </c>
      <c r="Z86" s="122">
        <v>24481.71</v>
      </c>
      <c r="AB86" s="96">
        <f t="shared" si="8"/>
        <v>543546.44999999995</v>
      </c>
      <c r="AC86" s="44">
        <f t="shared" si="9"/>
        <v>23532.95</v>
      </c>
      <c r="AD86" s="102">
        <f t="shared" si="10"/>
        <v>520013.49999999994</v>
      </c>
      <c r="AE86" s="103">
        <f t="shared" si="11"/>
        <v>258762.85</v>
      </c>
      <c r="AF86" s="29">
        <f t="shared" si="12"/>
        <v>178363.87</v>
      </c>
      <c r="AG86" s="16">
        <f t="shared" si="13"/>
        <v>80398.98000000001</v>
      </c>
    </row>
    <row r="99" spans="5:5" x14ac:dyDescent="0.2">
      <c r="E99" s="74"/>
    </row>
  </sheetData>
  <autoFilter ref="A1:AG8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0"/>
  <sheetViews>
    <sheetView topLeftCell="AL1" zoomScale="70" zoomScaleNormal="70" workbookViewId="0">
      <selection activeCell="AP1" sqref="A1:AP1048576"/>
    </sheetView>
  </sheetViews>
  <sheetFormatPr defaultColWidth="9" defaultRowHeight="14.25" x14ac:dyDescent="0.2"/>
  <cols>
    <col min="1" max="1" width="60.25" style="56" bestFit="1" customWidth="1"/>
    <col min="2" max="2" width="31.875" style="269" bestFit="1" customWidth="1"/>
    <col min="3" max="3" width="31" style="269" bestFit="1" customWidth="1"/>
    <col min="4" max="4" width="22.75" style="269" bestFit="1" customWidth="1"/>
    <col min="5" max="5" width="22.5" style="269" bestFit="1" customWidth="1"/>
    <col min="6" max="7" width="17" style="121" bestFit="1" customWidth="1"/>
    <col min="8" max="8" width="20.375" style="56" bestFit="1" customWidth="1"/>
    <col min="9" max="9" width="16.625" style="56" bestFit="1" customWidth="1"/>
    <col min="10" max="10" width="18.875" style="56" bestFit="1" customWidth="1"/>
    <col min="11" max="11" width="18.125" style="56" bestFit="1" customWidth="1"/>
    <col min="12" max="13" width="20.125" style="56" bestFit="1" customWidth="1"/>
    <col min="14" max="14" width="22.375" style="56" bestFit="1" customWidth="1"/>
    <col min="15" max="15" width="26.5" style="273" bestFit="1" customWidth="1"/>
    <col min="16" max="16" width="26.625" style="273" bestFit="1" customWidth="1"/>
    <col min="17" max="17" width="45.875" style="273" bestFit="1" customWidth="1"/>
    <col min="18" max="18" width="41.125" style="273" bestFit="1" customWidth="1"/>
    <col min="19" max="19" width="42.875" style="273" bestFit="1" customWidth="1"/>
    <col min="20" max="20" width="43.625" style="273" bestFit="1" customWidth="1"/>
    <col min="21" max="21" width="27.75" style="273" bestFit="1" customWidth="1"/>
    <col min="22" max="22" width="53.125" style="56" bestFit="1" customWidth="1"/>
    <col min="23" max="23" width="29.75" style="56" bestFit="1" customWidth="1"/>
    <col min="24" max="24" width="21.625" style="56" bestFit="1" customWidth="1"/>
    <col min="25" max="25" width="19.125" style="56" bestFit="1" customWidth="1"/>
    <col min="26" max="26" width="25.5" style="56" bestFit="1" customWidth="1"/>
    <col min="27" max="27" width="23.875" style="56" bestFit="1" customWidth="1"/>
    <col min="28" max="28" width="41" style="98" bestFit="1" customWidth="1"/>
    <col min="29" max="29" width="29.625" style="98" bestFit="1" customWidth="1"/>
    <col min="30" max="30" width="21.5" style="98" bestFit="1" customWidth="1"/>
    <col min="31" max="31" width="25.5" style="98" bestFit="1" customWidth="1"/>
    <col min="32" max="32" width="30.375" style="98" bestFit="1" customWidth="1"/>
    <col min="33" max="33" width="38" style="98" bestFit="1" customWidth="1"/>
    <col min="34" max="34" width="31.875" style="122" bestFit="1" customWidth="1"/>
    <col min="35" max="41" width="25.75" style="122" customWidth="1"/>
    <col min="42" max="42" width="33.125" style="122" bestFit="1" customWidth="1"/>
    <col min="43" max="16384" width="9" style="56"/>
  </cols>
  <sheetData>
    <row r="1" spans="1:42" x14ac:dyDescent="0.2">
      <c r="A1" s="56" t="s">
        <v>590</v>
      </c>
      <c r="B1" s="269" t="s">
        <v>1438</v>
      </c>
      <c r="C1" s="269" t="s">
        <v>1439</v>
      </c>
      <c r="D1" s="269" t="s">
        <v>1575</v>
      </c>
      <c r="E1" s="269" t="s">
        <v>1576</v>
      </c>
      <c r="F1" s="121" t="s">
        <v>1440</v>
      </c>
      <c r="G1" s="121" t="s">
        <v>1577</v>
      </c>
      <c r="H1" s="56" t="s">
        <v>1578</v>
      </c>
      <c r="I1" s="56" t="s">
        <v>1579</v>
      </c>
      <c r="J1" s="56" t="s">
        <v>1580</v>
      </c>
      <c r="K1" s="56" t="s">
        <v>1441</v>
      </c>
      <c r="L1" s="56" t="s">
        <v>1442</v>
      </c>
      <c r="M1" s="56" t="s">
        <v>1443</v>
      </c>
      <c r="N1" s="56" t="s">
        <v>1581</v>
      </c>
      <c r="O1" s="273" t="s">
        <v>1444</v>
      </c>
      <c r="P1" s="273" t="s">
        <v>1445</v>
      </c>
      <c r="Q1" s="273" t="s">
        <v>1582</v>
      </c>
      <c r="R1" s="273" t="s">
        <v>1583</v>
      </c>
      <c r="S1" s="273" t="s">
        <v>1446</v>
      </c>
      <c r="T1" s="273" t="s">
        <v>1447</v>
      </c>
      <c r="U1" s="273" t="s">
        <v>1584</v>
      </c>
      <c r="V1" s="56" t="s">
        <v>1585</v>
      </c>
      <c r="W1" s="56" t="s">
        <v>1586</v>
      </c>
      <c r="X1" s="56" t="s">
        <v>1448</v>
      </c>
      <c r="Y1" s="56" t="s">
        <v>1449</v>
      </c>
      <c r="Z1" s="56" t="s">
        <v>1450</v>
      </c>
      <c r="AA1" s="56" t="s">
        <v>1451</v>
      </c>
      <c r="AB1" s="98" t="s">
        <v>1452</v>
      </c>
      <c r="AC1" s="98" t="s">
        <v>1453</v>
      </c>
      <c r="AD1" s="98" t="s">
        <v>1454</v>
      </c>
      <c r="AE1" s="98" t="s">
        <v>1587</v>
      </c>
      <c r="AF1" s="98" t="s">
        <v>1455</v>
      </c>
      <c r="AG1" s="98" t="s">
        <v>1456</v>
      </c>
      <c r="AH1" s="299" t="s">
        <v>1457</v>
      </c>
      <c r="AI1" s="122" t="s">
        <v>1588</v>
      </c>
      <c r="AJ1" s="122" t="s">
        <v>1458</v>
      </c>
      <c r="AK1" s="122" t="s">
        <v>1459</v>
      </c>
      <c r="AL1" s="122" t="s">
        <v>1460</v>
      </c>
      <c r="AM1" s="122" t="s">
        <v>1461</v>
      </c>
      <c r="AN1" s="122" t="s">
        <v>1589</v>
      </c>
      <c r="AO1" s="122" t="s">
        <v>1590</v>
      </c>
      <c r="AP1" s="122" t="s">
        <v>1462</v>
      </c>
    </row>
    <row r="2" spans="1:42" x14ac:dyDescent="0.2">
      <c r="A2" s="56" t="s">
        <v>591</v>
      </c>
      <c r="B2" s="269" t="s">
        <v>1463</v>
      </c>
      <c r="C2" s="269" t="s">
        <v>1464</v>
      </c>
      <c r="D2" s="269" t="s">
        <v>1591</v>
      </c>
      <c r="E2" s="269" t="s">
        <v>1592</v>
      </c>
      <c r="F2" s="121" t="s">
        <v>1465</v>
      </c>
      <c r="G2" s="121" t="s">
        <v>1593</v>
      </c>
      <c r="H2" s="56" t="s">
        <v>1594</v>
      </c>
      <c r="I2" s="56" t="s">
        <v>1595</v>
      </c>
      <c r="J2" s="56" t="s">
        <v>1596</v>
      </c>
      <c r="K2" s="56" t="s">
        <v>1466</v>
      </c>
      <c r="L2" s="56" t="s">
        <v>1467</v>
      </c>
      <c r="M2" s="56" t="s">
        <v>1468</v>
      </c>
      <c r="N2" s="56" t="s">
        <v>1597</v>
      </c>
      <c r="O2" s="273" t="s">
        <v>1469</v>
      </c>
      <c r="P2" s="273" t="s">
        <v>1470</v>
      </c>
      <c r="Q2" s="273" t="s">
        <v>1598</v>
      </c>
      <c r="R2" s="273" t="s">
        <v>1599</v>
      </c>
      <c r="S2" s="273" t="s">
        <v>1471</v>
      </c>
      <c r="T2" s="273" t="s">
        <v>1472</v>
      </c>
      <c r="U2" s="273" t="s">
        <v>1600</v>
      </c>
      <c r="V2" s="56" t="s">
        <v>1601</v>
      </c>
      <c r="W2" s="56" t="s">
        <v>1602</v>
      </c>
      <c r="X2" s="56" t="s">
        <v>1473</v>
      </c>
      <c r="Y2" s="56" t="s">
        <v>1474</v>
      </c>
      <c r="Z2" s="56" t="s">
        <v>1475</v>
      </c>
      <c r="AA2" s="56" t="s">
        <v>1476</v>
      </c>
      <c r="AB2" s="98" t="s">
        <v>1477</v>
      </c>
      <c r="AC2" s="98" t="s">
        <v>1478</v>
      </c>
      <c r="AD2" s="98" t="s">
        <v>1479</v>
      </c>
      <c r="AE2" s="98" t="s">
        <v>1603</v>
      </c>
      <c r="AF2" s="98" t="s">
        <v>1480</v>
      </c>
      <c r="AG2" s="98" t="s">
        <v>1481</v>
      </c>
      <c r="AH2" s="299" t="s">
        <v>1482</v>
      </c>
      <c r="AI2" s="122" t="s">
        <v>1604</v>
      </c>
      <c r="AJ2" s="122" t="s">
        <v>1483</v>
      </c>
      <c r="AK2" s="122" t="s">
        <v>1484</v>
      </c>
      <c r="AL2" s="122" t="s">
        <v>1485</v>
      </c>
      <c r="AM2" s="122" t="s">
        <v>1486</v>
      </c>
      <c r="AN2" s="122" t="s">
        <v>1605</v>
      </c>
      <c r="AO2" s="122" t="s">
        <v>1606</v>
      </c>
      <c r="AP2" s="122" t="s">
        <v>1487</v>
      </c>
    </row>
    <row r="3" spans="1:42" x14ac:dyDescent="0.2">
      <c r="A3" s="56" t="s">
        <v>592</v>
      </c>
      <c r="B3" s="269">
        <v>95021982.819999993</v>
      </c>
      <c r="C3" s="269">
        <v>12010223.5</v>
      </c>
      <c r="D3" s="269">
        <v>0</v>
      </c>
      <c r="E3" s="269">
        <v>0</v>
      </c>
      <c r="F3" s="121">
        <v>31404024.399999999</v>
      </c>
      <c r="G3" s="121">
        <v>7374</v>
      </c>
      <c r="H3" s="56">
        <v>0</v>
      </c>
      <c r="I3" s="56">
        <v>0</v>
      </c>
      <c r="J3" s="56">
        <v>0</v>
      </c>
      <c r="K3" s="56">
        <v>188123870.87</v>
      </c>
      <c r="L3" s="56">
        <v>91338692.430000007</v>
      </c>
      <c r="M3" s="56">
        <v>3500</v>
      </c>
      <c r="N3" s="56">
        <v>0</v>
      </c>
      <c r="O3" s="273">
        <v>3297211.1</v>
      </c>
      <c r="P3" s="273">
        <v>12330478.02</v>
      </c>
      <c r="Q3" s="273">
        <v>0</v>
      </c>
      <c r="R3" s="273">
        <v>0</v>
      </c>
      <c r="S3" s="273">
        <v>2892245.86</v>
      </c>
      <c r="T3" s="273">
        <v>597878.72</v>
      </c>
      <c r="U3" s="273">
        <v>0</v>
      </c>
      <c r="V3" s="56">
        <v>0</v>
      </c>
      <c r="W3" s="56">
        <v>0</v>
      </c>
      <c r="X3" s="56">
        <v>3953549.99</v>
      </c>
      <c r="Y3" s="56">
        <v>-1070002.4099999999</v>
      </c>
      <c r="Z3" s="56">
        <v>-4085801.6</v>
      </c>
      <c r="AA3" s="56">
        <v>515752689.04000002</v>
      </c>
      <c r="AB3" s="98">
        <v>17466397.489999998</v>
      </c>
      <c r="AC3" s="98">
        <v>1035913.01</v>
      </c>
      <c r="AD3" s="98">
        <v>801.64</v>
      </c>
      <c r="AE3" s="98">
        <v>0</v>
      </c>
      <c r="AF3" s="98">
        <v>28395482.120000001</v>
      </c>
      <c r="AG3" s="98">
        <v>1309350.46</v>
      </c>
      <c r="AH3" s="299">
        <v>40221888.719999999</v>
      </c>
      <c r="AI3" s="122">
        <v>2815</v>
      </c>
      <c r="AJ3" s="122">
        <v>21920</v>
      </c>
      <c r="AK3" s="122">
        <v>15458</v>
      </c>
      <c r="AL3" s="122">
        <v>14233474.83</v>
      </c>
      <c r="AM3" s="122">
        <v>4466434.3899999997</v>
      </c>
      <c r="AN3" s="122">
        <v>59560.24</v>
      </c>
      <c r="AO3" s="122">
        <v>94911.360000000001</v>
      </c>
      <c r="AP3" s="122">
        <v>139777.35</v>
      </c>
    </row>
    <row r="4" spans="1:42" x14ac:dyDescent="0.2">
      <c r="AH4" s="299"/>
    </row>
    <row r="5" spans="1:42" x14ac:dyDescent="0.2">
      <c r="A5" s="56" t="s">
        <v>1607</v>
      </c>
      <c r="B5" s="269">
        <v>379361.12</v>
      </c>
      <c r="C5" s="269">
        <v>0</v>
      </c>
      <c r="D5" s="269">
        <v>0</v>
      </c>
      <c r="E5" s="269">
        <v>0</v>
      </c>
      <c r="F5" s="121">
        <v>0</v>
      </c>
      <c r="G5" s="121">
        <v>0</v>
      </c>
      <c r="H5" s="56">
        <v>0</v>
      </c>
      <c r="I5" s="56">
        <v>0</v>
      </c>
      <c r="J5" s="56">
        <v>0</v>
      </c>
      <c r="K5" s="56">
        <v>258462.65</v>
      </c>
      <c r="L5" s="56">
        <v>-78</v>
      </c>
      <c r="M5" s="56">
        <v>0</v>
      </c>
      <c r="N5" s="56">
        <v>0</v>
      </c>
      <c r="O5" s="273">
        <v>0</v>
      </c>
      <c r="P5" s="273">
        <v>11039.96</v>
      </c>
      <c r="Q5" s="273">
        <v>0</v>
      </c>
      <c r="R5" s="273">
        <v>0</v>
      </c>
      <c r="S5" s="273">
        <v>0</v>
      </c>
      <c r="T5" s="273">
        <v>0</v>
      </c>
      <c r="U5" s="273">
        <v>0</v>
      </c>
      <c r="V5" s="56">
        <v>0</v>
      </c>
      <c r="W5" s="56">
        <v>0</v>
      </c>
      <c r="X5" s="56">
        <v>0</v>
      </c>
      <c r="Y5" s="56">
        <v>0</v>
      </c>
      <c r="Z5" s="56">
        <v>0</v>
      </c>
      <c r="AA5" s="56">
        <v>589888.43000000005</v>
      </c>
      <c r="AB5" s="98">
        <v>45760</v>
      </c>
      <c r="AG5" s="98">
        <v>38395</v>
      </c>
      <c r="AH5" s="299">
        <v>35580</v>
      </c>
      <c r="AI5" s="122">
        <v>2815</v>
      </c>
      <c r="AL5" s="122">
        <v>8942.6200000000008</v>
      </c>
      <c r="AM5" s="122">
        <v>0</v>
      </c>
    </row>
    <row r="6" spans="1:42" x14ac:dyDescent="0.2">
      <c r="A6" s="56" t="s">
        <v>12</v>
      </c>
      <c r="B6" s="269">
        <v>16278.21</v>
      </c>
      <c r="F6" s="121">
        <v>0</v>
      </c>
      <c r="K6" s="56">
        <v>453024.63</v>
      </c>
      <c r="L6" s="56">
        <v>373493.86</v>
      </c>
      <c r="O6" s="273">
        <v>0</v>
      </c>
      <c r="T6" s="273">
        <v>32990</v>
      </c>
      <c r="AA6" s="56">
        <v>2280907.04</v>
      </c>
      <c r="AF6" s="98">
        <v>177117.5</v>
      </c>
      <c r="AH6" s="299">
        <v>177117.5</v>
      </c>
      <c r="AL6" s="122">
        <v>16618.2</v>
      </c>
      <c r="AM6" s="122">
        <v>17901.599999999999</v>
      </c>
    </row>
    <row r="7" spans="1:42" x14ac:dyDescent="0.2">
      <c r="A7" s="56" t="s">
        <v>14</v>
      </c>
      <c r="B7" s="269">
        <v>14613.17</v>
      </c>
      <c r="F7" s="121">
        <v>7200</v>
      </c>
      <c r="K7" s="56">
        <v>638235.37</v>
      </c>
      <c r="L7" s="56">
        <v>466067.61</v>
      </c>
      <c r="T7" s="273">
        <v>0</v>
      </c>
      <c r="Z7" s="56">
        <v>-1662942.57</v>
      </c>
      <c r="AA7" s="56">
        <v>3116375.39</v>
      </c>
      <c r="AF7" s="98">
        <v>89108</v>
      </c>
      <c r="AH7" s="299">
        <v>89108</v>
      </c>
      <c r="AM7" s="122">
        <v>26745.47</v>
      </c>
    </row>
    <row r="8" spans="1:42" x14ac:dyDescent="0.2">
      <c r="A8" s="56" t="s">
        <v>15</v>
      </c>
      <c r="B8" s="269">
        <v>109385.68</v>
      </c>
      <c r="C8" s="269">
        <v>0</v>
      </c>
      <c r="D8" s="269">
        <v>0</v>
      </c>
      <c r="E8" s="269">
        <v>0</v>
      </c>
      <c r="F8" s="121">
        <v>31588</v>
      </c>
      <c r="G8" s="121">
        <v>0</v>
      </c>
      <c r="H8" s="56">
        <v>0</v>
      </c>
      <c r="I8" s="56">
        <v>0</v>
      </c>
      <c r="J8" s="56">
        <v>0</v>
      </c>
      <c r="K8" s="56">
        <v>211881.88</v>
      </c>
      <c r="L8" s="56">
        <v>314801.91999999998</v>
      </c>
      <c r="M8" s="56">
        <v>0</v>
      </c>
      <c r="N8" s="56">
        <v>0</v>
      </c>
      <c r="O8" s="273">
        <v>0</v>
      </c>
      <c r="P8" s="273">
        <v>0</v>
      </c>
      <c r="Q8" s="273">
        <v>0</v>
      </c>
      <c r="R8" s="273">
        <v>0</v>
      </c>
      <c r="S8" s="273">
        <v>0</v>
      </c>
      <c r="T8" s="273">
        <v>-1459753.65</v>
      </c>
      <c r="U8" s="273">
        <v>0</v>
      </c>
      <c r="V8" s="56">
        <v>0</v>
      </c>
      <c r="W8" s="56">
        <v>0</v>
      </c>
      <c r="X8" s="56">
        <v>0</v>
      </c>
      <c r="Y8" s="56">
        <v>2351172.4700000002</v>
      </c>
      <c r="Z8" s="56">
        <v>-3794489.13</v>
      </c>
      <c r="AA8" s="56">
        <v>2450442</v>
      </c>
      <c r="AF8" s="98">
        <v>69846</v>
      </c>
      <c r="AG8" s="98">
        <v>22420</v>
      </c>
      <c r="AH8" s="299">
        <v>92266</v>
      </c>
      <c r="AK8" s="122">
        <v>2483</v>
      </c>
      <c r="AL8" s="122">
        <v>10025.67</v>
      </c>
      <c r="AM8" s="122">
        <v>20223.34</v>
      </c>
    </row>
    <row r="9" spans="1:42" x14ac:dyDescent="0.2">
      <c r="A9" s="56" t="s">
        <v>1608</v>
      </c>
      <c r="B9" s="269">
        <v>2122.29</v>
      </c>
      <c r="K9" s="56">
        <v>3051697.5</v>
      </c>
      <c r="L9" s="56">
        <v>465200.66</v>
      </c>
      <c r="T9" s="273">
        <v>2000</v>
      </c>
      <c r="Z9" s="56">
        <v>2601086.11</v>
      </c>
      <c r="AA9" s="56">
        <v>1686786.55</v>
      </c>
      <c r="AH9" s="299"/>
    </row>
    <row r="10" spans="1:42" x14ac:dyDescent="0.2">
      <c r="A10" s="56" t="s">
        <v>1609</v>
      </c>
      <c r="B10" s="269">
        <v>532112.52</v>
      </c>
      <c r="C10" s="269">
        <v>26300</v>
      </c>
      <c r="F10" s="121">
        <v>417629.83</v>
      </c>
      <c r="G10" s="121">
        <v>0</v>
      </c>
      <c r="J10" s="56">
        <v>0</v>
      </c>
      <c r="K10" s="56">
        <v>103962</v>
      </c>
      <c r="L10" s="56">
        <v>823490.27</v>
      </c>
      <c r="M10" s="56">
        <v>0</v>
      </c>
      <c r="N10" s="56">
        <v>0</v>
      </c>
      <c r="O10" s="273">
        <v>8500</v>
      </c>
      <c r="P10" s="273">
        <v>110365.27</v>
      </c>
      <c r="S10" s="273">
        <v>5000</v>
      </c>
      <c r="T10" s="273">
        <v>0</v>
      </c>
      <c r="X10" s="56">
        <v>0</v>
      </c>
      <c r="Y10" s="56">
        <v>0</v>
      </c>
      <c r="Z10" s="56">
        <v>17450</v>
      </c>
      <c r="AA10" s="56">
        <v>1691218.36</v>
      </c>
      <c r="AB10" s="98">
        <v>12560</v>
      </c>
      <c r="AF10" s="98">
        <v>263579</v>
      </c>
      <c r="AG10" s="98">
        <v>5680</v>
      </c>
      <c r="AH10" s="299">
        <v>297979</v>
      </c>
      <c r="AL10" s="122">
        <v>74602.94</v>
      </c>
      <c r="AM10" s="122">
        <v>21936.77</v>
      </c>
    </row>
    <row r="11" spans="1:42" x14ac:dyDescent="0.2">
      <c r="A11" s="56" t="s">
        <v>1610</v>
      </c>
      <c r="B11" s="269">
        <v>142277.19</v>
      </c>
      <c r="C11" s="269">
        <v>14076.75</v>
      </c>
      <c r="F11" s="121">
        <v>792063.26</v>
      </c>
      <c r="G11" s="121">
        <v>0</v>
      </c>
      <c r="J11" s="56">
        <v>0</v>
      </c>
      <c r="K11" s="56">
        <v>289438.71999999997</v>
      </c>
      <c r="L11" s="56">
        <v>982676.25</v>
      </c>
      <c r="M11" s="56">
        <v>0</v>
      </c>
      <c r="N11" s="56">
        <v>0</v>
      </c>
      <c r="O11" s="273">
        <v>0</v>
      </c>
      <c r="P11" s="273">
        <v>51205.599999999999</v>
      </c>
      <c r="S11" s="273">
        <v>63100</v>
      </c>
      <c r="T11" s="273">
        <v>0</v>
      </c>
      <c r="X11" s="56">
        <v>0</v>
      </c>
      <c r="Y11" s="56">
        <v>0</v>
      </c>
      <c r="Z11" s="56">
        <v>11394.76</v>
      </c>
      <c r="AA11" s="56">
        <v>1534772.11</v>
      </c>
      <c r="AB11" s="98">
        <v>16736.75</v>
      </c>
      <c r="AF11" s="98">
        <v>172826</v>
      </c>
      <c r="AG11" s="98">
        <v>0</v>
      </c>
      <c r="AH11" s="299">
        <v>279526</v>
      </c>
      <c r="AL11" s="122">
        <v>74970.91</v>
      </c>
      <c r="AM11" s="122">
        <v>8549.6</v>
      </c>
    </row>
    <row r="12" spans="1:42" x14ac:dyDescent="0.2">
      <c r="A12" s="56" t="s">
        <v>1611</v>
      </c>
      <c r="B12" s="269">
        <v>1911710.01</v>
      </c>
      <c r="C12" s="269">
        <v>22100</v>
      </c>
      <c r="F12" s="121">
        <v>596911.47</v>
      </c>
      <c r="G12" s="121">
        <v>0</v>
      </c>
      <c r="J12" s="56">
        <v>0</v>
      </c>
      <c r="K12" s="56">
        <v>849508.95</v>
      </c>
      <c r="L12" s="56">
        <v>709006.66</v>
      </c>
      <c r="M12" s="56">
        <v>0</v>
      </c>
      <c r="N12" s="56">
        <v>0</v>
      </c>
      <c r="O12" s="273">
        <v>0</v>
      </c>
      <c r="P12" s="273">
        <v>90166.399999999994</v>
      </c>
      <c r="S12" s="273">
        <v>0</v>
      </c>
      <c r="T12" s="273">
        <v>164871.35</v>
      </c>
      <c r="X12" s="56">
        <v>0</v>
      </c>
      <c r="Y12" s="56">
        <v>0</v>
      </c>
      <c r="Z12" s="56">
        <v>0</v>
      </c>
      <c r="AA12" s="56">
        <v>1567224.53</v>
      </c>
      <c r="AB12" s="98">
        <v>49518.71</v>
      </c>
      <c r="AF12" s="98">
        <v>163611</v>
      </c>
      <c r="AH12" s="299">
        <v>300311</v>
      </c>
      <c r="AL12" s="122">
        <v>127959.48</v>
      </c>
      <c r="AM12" s="122">
        <v>27788.7</v>
      </c>
      <c r="AP12" s="122">
        <v>3525</v>
      </c>
    </row>
    <row r="13" spans="1:42" x14ac:dyDescent="0.2">
      <c r="A13" s="56" t="s">
        <v>1612</v>
      </c>
      <c r="B13" s="269">
        <v>1091742.55</v>
      </c>
      <c r="C13" s="269">
        <v>8100</v>
      </c>
      <c r="F13" s="121">
        <v>116386.17</v>
      </c>
      <c r="G13" s="121">
        <v>0</v>
      </c>
      <c r="J13" s="56">
        <v>0</v>
      </c>
      <c r="K13" s="56">
        <v>72601.66</v>
      </c>
      <c r="L13" s="56">
        <v>970419.52</v>
      </c>
      <c r="M13" s="56">
        <v>0</v>
      </c>
      <c r="N13" s="56">
        <v>0</v>
      </c>
      <c r="O13" s="273">
        <v>17536</v>
      </c>
      <c r="P13" s="273">
        <v>48826.21</v>
      </c>
      <c r="S13" s="273">
        <v>0</v>
      </c>
      <c r="T13" s="273">
        <v>0</v>
      </c>
      <c r="X13" s="56">
        <v>0</v>
      </c>
      <c r="Y13" s="56">
        <v>0</v>
      </c>
      <c r="Z13" s="56">
        <v>0</v>
      </c>
      <c r="AA13" s="56">
        <v>1097038.29</v>
      </c>
      <c r="AB13" s="98">
        <v>18480</v>
      </c>
      <c r="AC13" s="98">
        <v>100000</v>
      </c>
      <c r="AF13" s="98">
        <v>196393</v>
      </c>
      <c r="AG13" s="98">
        <v>0</v>
      </c>
      <c r="AH13" s="299">
        <v>239193</v>
      </c>
      <c r="AL13" s="122">
        <v>66110.48</v>
      </c>
      <c r="AM13" s="122">
        <v>18072.11</v>
      </c>
    </row>
    <row r="14" spans="1:42" x14ac:dyDescent="0.2">
      <c r="A14" s="56" t="s">
        <v>1613</v>
      </c>
      <c r="B14" s="269">
        <v>261642.16</v>
      </c>
      <c r="C14" s="269">
        <v>2266.61</v>
      </c>
      <c r="F14" s="121">
        <v>220387.57</v>
      </c>
      <c r="G14" s="121">
        <v>0</v>
      </c>
      <c r="J14" s="56">
        <v>0</v>
      </c>
      <c r="K14" s="56">
        <v>2129013.5699999998</v>
      </c>
      <c r="L14" s="56">
        <v>223691.15</v>
      </c>
      <c r="M14" s="56">
        <v>0</v>
      </c>
      <c r="N14" s="56">
        <v>0</v>
      </c>
      <c r="O14" s="273">
        <v>1270</v>
      </c>
      <c r="P14" s="273">
        <v>20086.97</v>
      </c>
      <c r="S14" s="273">
        <v>181746.3</v>
      </c>
      <c r="T14" s="273">
        <v>0</v>
      </c>
      <c r="X14" s="56">
        <v>0</v>
      </c>
      <c r="Y14" s="56">
        <v>0</v>
      </c>
      <c r="Z14" s="56">
        <v>40531.360000000001</v>
      </c>
      <c r="AA14" s="56">
        <v>1718005.94</v>
      </c>
      <c r="AB14" s="98">
        <v>22549.11</v>
      </c>
      <c r="AF14" s="98">
        <v>156474.5</v>
      </c>
      <c r="AH14" s="299">
        <v>209174.5</v>
      </c>
      <c r="AL14" s="122">
        <v>87834.42</v>
      </c>
      <c r="AM14" s="122">
        <v>16590.72</v>
      </c>
    </row>
    <row r="15" spans="1:42" x14ac:dyDescent="0.2">
      <c r="A15" s="56" t="s">
        <v>1614</v>
      </c>
      <c r="B15" s="269">
        <v>778913.97</v>
      </c>
      <c r="C15" s="269">
        <v>38500</v>
      </c>
      <c r="F15" s="121">
        <v>684406.21</v>
      </c>
      <c r="G15" s="121">
        <v>0</v>
      </c>
      <c r="J15" s="56">
        <v>0</v>
      </c>
      <c r="K15" s="56">
        <v>1572970.63</v>
      </c>
      <c r="L15" s="56">
        <v>93479.26</v>
      </c>
      <c r="M15" s="56">
        <v>0</v>
      </c>
      <c r="N15" s="56">
        <v>0</v>
      </c>
      <c r="O15" s="273">
        <v>0</v>
      </c>
      <c r="P15" s="273">
        <v>179577.08</v>
      </c>
      <c r="S15" s="273">
        <v>62009.2</v>
      </c>
      <c r="T15" s="273">
        <v>187590</v>
      </c>
      <c r="X15" s="56">
        <v>0</v>
      </c>
      <c r="Y15" s="56">
        <v>0</v>
      </c>
      <c r="Z15" s="56">
        <v>0</v>
      </c>
      <c r="AA15" s="56">
        <v>3950541.16</v>
      </c>
      <c r="AB15" s="98">
        <v>141948.12</v>
      </c>
      <c r="AF15" s="98">
        <v>142232</v>
      </c>
      <c r="AH15" s="299">
        <v>244922</v>
      </c>
      <c r="AL15" s="122">
        <v>130082.14</v>
      </c>
      <c r="AM15" s="122">
        <v>2764.59</v>
      </c>
    </row>
    <row r="16" spans="1:42" x14ac:dyDescent="0.2">
      <c r="A16" s="56" t="s">
        <v>1615</v>
      </c>
      <c r="B16" s="269">
        <v>1249706.6499999999</v>
      </c>
      <c r="C16" s="269">
        <v>17300</v>
      </c>
      <c r="F16" s="121">
        <v>375064.91</v>
      </c>
      <c r="G16" s="121">
        <v>0</v>
      </c>
      <c r="J16" s="56">
        <v>0</v>
      </c>
      <c r="K16" s="56">
        <v>970316.81</v>
      </c>
      <c r="L16" s="56">
        <v>1070961.47</v>
      </c>
      <c r="M16" s="56">
        <v>0</v>
      </c>
      <c r="N16" s="56">
        <v>0</v>
      </c>
      <c r="O16" s="273">
        <v>0</v>
      </c>
      <c r="P16" s="273">
        <v>286682.90999999997</v>
      </c>
      <c r="S16" s="273">
        <v>48528</v>
      </c>
      <c r="T16" s="273">
        <v>999.46</v>
      </c>
      <c r="X16" s="56">
        <v>20000</v>
      </c>
      <c r="Y16" s="56">
        <v>0</v>
      </c>
      <c r="Z16" s="56">
        <v>-112000.47</v>
      </c>
      <c r="AA16" s="56">
        <v>2643840</v>
      </c>
      <c r="AB16" s="98">
        <v>22830</v>
      </c>
      <c r="AF16" s="98">
        <v>155335.5</v>
      </c>
      <c r="AH16" s="299">
        <v>218985.5</v>
      </c>
      <c r="AL16" s="122">
        <v>77264.05</v>
      </c>
      <c r="AM16" s="122">
        <v>36646.17</v>
      </c>
      <c r="AP16" s="122">
        <v>10800</v>
      </c>
    </row>
    <row r="17" spans="1:42" x14ac:dyDescent="0.2">
      <c r="A17" s="56" t="s">
        <v>1616</v>
      </c>
      <c r="B17" s="269">
        <v>458834.18</v>
      </c>
      <c r="C17" s="269">
        <v>6100</v>
      </c>
      <c r="F17" s="121">
        <v>171689.17</v>
      </c>
      <c r="G17" s="121">
        <v>0</v>
      </c>
      <c r="J17" s="56">
        <v>0</v>
      </c>
      <c r="K17" s="56">
        <v>775549.19</v>
      </c>
      <c r="L17" s="56">
        <v>31637.59</v>
      </c>
      <c r="M17" s="56">
        <v>0</v>
      </c>
      <c r="N17" s="56">
        <v>0</v>
      </c>
      <c r="O17" s="273">
        <v>0</v>
      </c>
      <c r="P17" s="273">
        <v>52232.05</v>
      </c>
      <c r="S17" s="273">
        <v>0</v>
      </c>
      <c r="T17" s="273">
        <v>0</v>
      </c>
      <c r="X17" s="56">
        <v>0</v>
      </c>
      <c r="Y17" s="56">
        <v>0</v>
      </c>
      <c r="Z17" s="56">
        <v>4004.96</v>
      </c>
      <c r="AA17" s="56">
        <v>2287723.02</v>
      </c>
      <c r="AB17" s="98">
        <v>26735.200000000001</v>
      </c>
      <c r="AF17" s="98">
        <v>271024.5</v>
      </c>
      <c r="AH17" s="299">
        <v>321112.5</v>
      </c>
      <c r="AL17" s="122">
        <v>82545.649999999994</v>
      </c>
      <c r="AM17" s="122">
        <v>12365</v>
      </c>
    </row>
    <row r="18" spans="1:42" x14ac:dyDescent="0.2">
      <c r="A18" s="56" t="s">
        <v>1617</v>
      </c>
      <c r="B18" s="269">
        <v>1435682.06</v>
      </c>
      <c r="C18" s="269">
        <v>46700</v>
      </c>
      <c r="F18" s="121">
        <v>274798.13</v>
      </c>
      <c r="G18" s="121">
        <v>0</v>
      </c>
      <c r="J18" s="56">
        <v>0</v>
      </c>
      <c r="K18" s="56">
        <v>690013.41</v>
      </c>
      <c r="L18" s="56">
        <v>636299.35</v>
      </c>
      <c r="M18" s="56">
        <v>0</v>
      </c>
      <c r="N18" s="56">
        <v>0</v>
      </c>
      <c r="O18" s="273">
        <v>0</v>
      </c>
      <c r="P18" s="273">
        <v>237600.22</v>
      </c>
      <c r="S18" s="273">
        <v>0</v>
      </c>
      <c r="T18" s="273">
        <v>0</v>
      </c>
      <c r="X18" s="56">
        <v>0</v>
      </c>
      <c r="Y18" s="56">
        <v>0</v>
      </c>
      <c r="Z18" s="56">
        <v>200180</v>
      </c>
      <c r="AA18" s="56">
        <v>312292.87</v>
      </c>
      <c r="AB18" s="98">
        <v>18410</v>
      </c>
      <c r="AF18" s="98">
        <v>246991.5</v>
      </c>
      <c r="AH18" s="299">
        <v>334141.5</v>
      </c>
      <c r="AL18" s="122">
        <v>74768</v>
      </c>
      <c r="AM18" s="122">
        <v>30518.85</v>
      </c>
    </row>
    <row r="19" spans="1:42" x14ac:dyDescent="0.2">
      <c r="A19" s="56" t="s">
        <v>1618</v>
      </c>
      <c r="B19" s="269">
        <v>1697746.75</v>
      </c>
      <c r="C19" s="269">
        <v>41633.82</v>
      </c>
      <c r="F19" s="121">
        <v>247656</v>
      </c>
      <c r="G19" s="121">
        <v>0</v>
      </c>
      <c r="J19" s="56">
        <v>0</v>
      </c>
      <c r="K19" s="56">
        <v>320022.59999999998</v>
      </c>
      <c r="L19" s="56">
        <v>450963.41</v>
      </c>
      <c r="M19" s="56">
        <v>0</v>
      </c>
      <c r="N19" s="56">
        <v>0</v>
      </c>
      <c r="O19" s="273">
        <v>0</v>
      </c>
      <c r="P19" s="273">
        <v>99002.6</v>
      </c>
      <c r="S19" s="273">
        <v>15000</v>
      </c>
      <c r="T19" s="273">
        <v>298930.06</v>
      </c>
      <c r="X19" s="56">
        <v>0</v>
      </c>
      <c r="Y19" s="56">
        <v>0</v>
      </c>
      <c r="Z19" s="56">
        <v>3455.67</v>
      </c>
      <c r="AA19" s="56">
        <v>928313.81</v>
      </c>
      <c r="AB19" s="98">
        <v>62548.42</v>
      </c>
      <c r="AD19" s="98">
        <v>0</v>
      </c>
      <c r="AF19" s="98">
        <v>319909.5</v>
      </c>
      <c r="AG19" s="98">
        <v>25000</v>
      </c>
      <c r="AH19" s="299">
        <v>450479.5</v>
      </c>
      <c r="AL19" s="122">
        <v>79814.720000000001</v>
      </c>
      <c r="AM19" s="122">
        <v>19151.91</v>
      </c>
    </row>
    <row r="20" spans="1:42" x14ac:dyDescent="0.2">
      <c r="A20" s="56" t="s">
        <v>1619</v>
      </c>
      <c r="B20" s="269">
        <v>1563947.32</v>
      </c>
      <c r="C20" s="269">
        <v>89600</v>
      </c>
      <c r="F20" s="121">
        <v>446600.42</v>
      </c>
      <c r="G20" s="121">
        <v>0</v>
      </c>
      <c r="J20" s="56">
        <v>0</v>
      </c>
      <c r="K20" s="56">
        <v>334603.18</v>
      </c>
      <c r="L20" s="56">
        <v>1141874.23</v>
      </c>
      <c r="M20" s="56">
        <v>0</v>
      </c>
      <c r="N20" s="56">
        <v>0</v>
      </c>
      <c r="O20" s="273">
        <v>4900</v>
      </c>
      <c r="P20" s="273">
        <v>72632.19</v>
      </c>
      <c r="S20" s="273">
        <v>0</v>
      </c>
      <c r="T20" s="273">
        <v>0</v>
      </c>
      <c r="X20" s="56">
        <v>217250</v>
      </c>
      <c r="Y20" s="56">
        <v>0</v>
      </c>
      <c r="Z20" s="56">
        <v>-245.16</v>
      </c>
      <c r="AA20" s="56">
        <v>955989.15</v>
      </c>
      <c r="AB20" s="98">
        <v>38680</v>
      </c>
      <c r="AF20" s="98">
        <v>255372.2</v>
      </c>
      <c r="AH20" s="299">
        <v>299282.2</v>
      </c>
      <c r="AL20" s="122">
        <v>85636.29</v>
      </c>
      <c r="AM20" s="122">
        <v>17247.18</v>
      </c>
    </row>
    <row r="21" spans="1:42" x14ac:dyDescent="0.2">
      <c r="A21" s="56" t="s">
        <v>1620</v>
      </c>
      <c r="B21" s="269">
        <v>17194</v>
      </c>
      <c r="C21" s="269">
        <v>20400</v>
      </c>
      <c r="F21" s="121">
        <v>295345.46000000002</v>
      </c>
      <c r="G21" s="121">
        <v>0</v>
      </c>
      <c r="J21" s="56">
        <v>0</v>
      </c>
      <c r="K21" s="56">
        <v>877330.84</v>
      </c>
      <c r="L21" s="56">
        <v>398434.35</v>
      </c>
      <c r="M21" s="56">
        <v>0</v>
      </c>
      <c r="N21" s="56">
        <v>0</v>
      </c>
      <c r="O21" s="273">
        <v>4700</v>
      </c>
      <c r="P21" s="273">
        <v>101611.12</v>
      </c>
      <c r="S21" s="273">
        <v>0</v>
      </c>
      <c r="T21" s="273">
        <v>0</v>
      </c>
      <c r="X21" s="56">
        <v>0</v>
      </c>
      <c r="Y21" s="56">
        <v>0</v>
      </c>
      <c r="Z21" s="56">
        <v>0</v>
      </c>
      <c r="AA21" s="56">
        <v>1540469.93</v>
      </c>
      <c r="AB21" s="98">
        <v>17851.04</v>
      </c>
      <c r="AF21" s="98">
        <v>37968</v>
      </c>
      <c r="AG21" s="98">
        <v>0</v>
      </c>
      <c r="AH21" s="299">
        <v>119058</v>
      </c>
      <c r="AL21" s="122">
        <v>88165.31</v>
      </c>
      <c r="AM21" s="122">
        <v>30072.86</v>
      </c>
    </row>
    <row r="22" spans="1:42" x14ac:dyDescent="0.2">
      <c r="A22" s="56" t="s">
        <v>1621</v>
      </c>
      <c r="B22" s="269">
        <v>2089765.05</v>
      </c>
      <c r="C22" s="269">
        <v>15500</v>
      </c>
      <c r="F22" s="121">
        <v>263429.40000000002</v>
      </c>
      <c r="G22" s="121">
        <v>0</v>
      </c>
      <c r="J22" s="56">
        <v>0</v>
      </c>
      <c r="K22" s="56">
        <v>430133.48</v>
      </c>
      <c r="L22" s="56">
        <v>106580.02</v>
      </c>
      <c r="M22" s="56">
        <v>0</v>
      </c>
      <c r="N22" s="56">
        <v>0</v>
      </c>
      <c r="O22" s="273">
        <v>0</v>
      </c>
      <c r="P22" s="273">
        <v>126003.01</v>
      </c>
      <c r="S22" s="273">
        <v>42760</v>
      </c>
      <c r="T22" s="273">
        <v>0</v>
      </c>
      <c r="X22" s="56">
        <v>13322</v>
      </c>
      <c r="Y22" s="56">
        <v>0</v>
      </c>
      <c r="Z22" s="56">
        <v>0</v>
      </c>
      <c r="AA22" s="56">
        <v>2399548.4500000002</v>
      </c>
      <c r="AB22" s="98">
        <v>29270</v>
      </c>
      <c r="AF22" s="98">
        <v>365004.5</v>
      </c>
      <c r="AG22" s="98">
        <v>0</v>
      </c>
      <c r="AH22" s="299">
        <v>485274.5</v>
      </c>
      <c r="AL22" s="122">
        <v>140407.59</v>
      </c>
      <c r="AM22" s="122">
        <v>5200.59</v>
      </c>
      <c r="AP22" s="122">
        <v>0</v>
      </c>
    </row>
    <row r="23" spans="1:42" x14ac:dyDescent="0.2">
      <c r="A23" s="56" t="s">
        <v>1622</v>
      </c>
      <c r="B23" s="269">
        <v>273962.67</v>
      </c>
      <c r="C23" s="269">
        <v>56500</v>
      </c>
      <c r="F23" s="121">
        <v>367904.87</v>
      </c>
      <c r="G23" s="121">
        <v>0</v>
      </c>
      <c r="J23" s="56">
        <v>0</v>
      </c>
      <c r="K23" s="56">
        <v>717320.73</v>
      </c>
      <c r="L23" s="56">
        <v>1529795.3</v>
      </c>
      <c r="M23" s="56">
        <v>0</v>
      </c>
      <c r="N23" s="56">
        <v>0</v>
      </c>
      <c r="O23" s="273">
        <v>0</v>
      </c>
      <c r="P23" s="273">
        <v>62557.64</v>
      </c>
      <c r="S23" s="273">
        <v>56466</v>
      </c>
      <c r="T23" s="273">
        <v>0</v>
      </c>
      <c r="X23" s="56">
        <v>0</v>
      </c>
      <c r="Y23" s="56">
        <v>0</v>
      </c>
      <c r="Z23" s="56">
        <v>0</v>
      </c>
      <c r="AA23" s="56">
        <v>3847094.62</v>
      </c>
      <c r="AB23" s="98">
        <v>142840.23000000001</v>
      </c>
      <c r="AF23" s="98">
        <v>302186.5</v>
      </c>
      <c r="AG23" s="98">
        <v>12500</v>
      </c>
      <c r="AH23" s="299">
        <v>419066.5</v>
      </c>
      <c r="AL23" s="122">
        <v>102730.8</v>
      </c>
      <c r="AM23" s="122">
        <v>54184.45</v>
      </c>
    </row>
    <row r="24" spans="1:42" x14ac:dyDescent="0.2">
      <c r="A24" s="56" t="s">
        <v>1623</v>
      </c>
      <c r="B24" s="269">
        <v>1654616.73</v>
      </c>
      <c r="C24" s="269">
        <v>66403.75</v>
      </c>
      <c r="F24" s="121">
        <v>480249.68</v>
      </c>
      <c r="G24" s="121">
        <v>0</v>
      </c>
      <c r="J24" s="56">
        <v>0</v>
      </c>
      <c r="K24" s="56">
        <v>4</v>
      </c>
      <c r="L24" s="56">
        <v>1154411.3</v>
      </c>
      <c r="M24" s="56">
        <v>0</v>
      </c>
      <c r="N24" s="56">
        <v>0</v>
      </c>
      <c r="O24" s="273">
        <v>3500</v>
      </c>
      <c r="P24" s="273">
        <v>149118.03</v>
      </c>
      <c r="S24" s="273">
        <v>45590</v>
      </c>
      <c r="T24" s="273">
        <v>0</v>
      </c>
      <c r="X24" s="56">
        <v>0</v>
      </c>
      <c r="Y24" s="56">
        <v>0</v>
      </c>
      <c r="Z24" s="56">
        <v>0</v>
      </c>
      <c r="AA24" s="56">
        <v>2781867.7</v>
      </c>
      <c r="AB24" s="98">
        <v>60157.25</v>
      </c>
      <c r="AF24" s="98">
        <v>398197.5</v>
      </c>
      <c r="AG24" s="98">
        <v>5272</v>
      </c>
      <c r="AH24" s="299">
        <v>536070.5</v>
      </c>
      <c r="AL24" s="122">
        <v>131561.29</v>
      </c>
      <c r="AM24" s="122">
        <v>21685.53</v>
      </c>
    </row>
    <row r="25" spans="1:42" x14ac:dyDescent="0.2">
      <c r="A25" s="56" t="s">
        <v>1624</v>
      </c>
      <c r="B25" s="269">
        <v>1082288.3700000001</v>
      </c>
      <c r="C25" s="269">
        <v>26858.6</v>
      </c>
      <c r="F25" s="121">
        <v>549027.32999999996</v>
      </c>
      <c r="G25" s="121">
        <v>0</v>
      </c>
      <c r="J25" s="56">
        <v>0</v>
      </c>
      <c r="K25" s="56">
        <v>596795.09</v>
      </c>
      <c r="L25" s="56">
        <v>305643.19</v>
      </c>
      <c r="M25" s="56">
        <v>0</v>
      </c>
      <c r="N25" s="56">
        <v>0</v>
      </c>
      <c r="O25" s="273">
        <v>8051</v>
      </c>
      <c r="P25" s="273">
        <v>112819.61</v>
      </c>
      <c r="S25" s="273">
        <v>200</v>
      </c>
      <c r="T25" s="273">
        <v>0</v>
      </c>
      <c r="X25" s="56">
        <v>0</v>
      </c>
      <c r="Y25" s="56">
        <v>0</v>
      </c>
      <c r="Z25" s="56">
        <v>0</v>
      </c>
      <c r="AA25" s="56">
        <v>1887309.56</v>
      </c>
      <c r="AB25" s="98">
        <v>30576.799999999999</v>
      </c>
      <c r="AF25" s="98">
        <v>340241.5</v>
      </c>
      <c r="AG25" s="98">
        <v>12500</v>
      </c>
      <c r="AH25" s="299">
        <v>396751.5</v>
      </c>
      <c r="AL25" s="122">
        <v>109063.3</v>
      </c>
      <c r="AM25" s="122">
        <v>21816.47</v>
      </c>
    </row>
    <row r="26" spans="1:42" x14ac:dyDescent="0.2">
      <c r="A26" s="56" t="s">
        <v>1625</v>
      </c>
      <c r="B26" s="269">
        <v>778859.56</v>
      </c>
      <c r="C26" s="269">
        <v>80600</v>
      </c>
      <c r="F26" s="121">
        <v>403327.48</v>
      </c>
      <c r="G26" s="121">
        <v>0</v>
      </c>
      <c r="J26" s="56">
        <v>0</v>
      </c>
      <c r="K26" s="56">
        <v>1227986.3799999999</v>
      </c>
      <c r="L26" s="56">
        <v>340426.05</v>
      </c>
      <c r="M26" s="56">
        <v>0</v>
      </c>
      <c r="N26" s="56">
        <v>0</v>
      </c>
      <c r="O26" s="273">
        <v>7000</v>
      </c>
      <c r="P26" s="273">
        <v>61399</v>
      </c>
      <c r="S26" s="273">
        <v>34.92</v>
      </c>
      <c r="T26" s="273">
        <v>0</v>
      </c>
      <c r="X26" s="56">
        <v>0</v>
      </c>
      <c r="Y26" s="56">
        <v>0</v>
      </c>
      <c r="Z26" s="56">
        <v>0</v>
      </c>
      <c r="AA26" s="56">
        <v>2302867.0299999998</v>
      </c>
      <c r="AB26" s="98">
        <v>112039.58</v>
      </c>
      <c r="AF26" s="98">
        <v>166512.5</v>
      </c>
      <c r="AG26" s="98">
        <v>13900</v>
      </c>
      <c r="AH26" s="299">
        <v>214762.5</v>
      </c>
      <c r="AL26" s="122">
        <v>60125.599999999999</v>
      </c>
      <c r="AM26" s="122">
        <v>20807.63</v>
      </c>
    </row>
    <row r="27" spans="1:42" x14ac:dyDescent="0.2">
      <c r="A27" s="56" t="s">
        <v>1626</v>
      </c>
      <c r="B27" s="269">
        <v>231095.76</v>
      </c>
      <c r="C27" s="269">
        <v>346548.04</v>
      </c>
      <c r="F27" s="121">
        <v>363618.46</v>
      </c>
      <c r="G27" s="121">
        <v>0</v>
      </c>
      <c r="J27" s="56">
        <v>0</v>
      </c>
      <c r="K27" s="56">
        <v>359923.8</v>
      </c>
      <c r="L27" s="56">
        <v>585347.96</v>
      </c>
      <c r="M27" s="56">
        <v>0</v>
      </c>
      <c r="N27" s="56">
        <v>0</v>
      </c>
      <c r="O27" s="273">
        <v>0</v>
      </c>
      <c r="P27" s="273">
        <v>38100</v>
      </c>
      <c r="S27" s="273">
        <v>0</v>
      </c>
      <c r="T27" s="273">
        <v>0</v>
      </c>
      <c r="X27" s="56">
        <v>0</v>
      </c>
      <c r="Y27" s="56">
        <v>0</v>
      </c>
      <c r="Z27" s="56">
        <v>0</v>
      </c>
      <c r="AA27" s="56">
        <v>1722667.58</v>
      </c>
      <c r="AB27" s="98">
        <v>31910</v>
      </c>
      <c r="AF27" s="98">
        <v>150465</v>
      </c>
      <c r="AH27" s="299">
        <v>229915</v>
      </c>
      <c r="AL27" s="122">
        <v>83811.850000000006</v>
      </c>
      <c r="AM27" s="122">
        <v>19769.599999999999</v>
      </c>
    </row>
    <row r="28" spans="1:42" x14ac:dyDescent="0.2">
      <c r="A28" s="56" t="s">
        <v>1627</v>
      </c>
      <c r="B28" s="269">
        <v>829626.16</v>
      </c>
      <c r="C28" s="269">
        <v>14076</v>
      </c>
      <c r="F28" s="121">
        <v>525785.53</v>
      </c>
      <c r="G28" s="121">
        <v>0</v>
      </c>
      <c r="J28" s="56">
        <v>0</v>
      </c>
      <c r="K28" s="56">
        <v>101888.27</v>
      </c>
      <c r="L28" s="56">
        <v>735805.22</v>
      </c>
      <c r="M28" s="56">
        <v>0</v>
      </c>
      <c r="N28" s="56">
        <v>0</v>
      </c>
      <c r="O28" s="273">
        <v>0</v>
      </c>
      <c r="P28" s="273">
        <v>157262.71</v>
      </c>
      <c r="S28" s="273">
        <v>19587</v>
      </c>
      <c r="T28" s="273">
        <v>0</v>
      </c>
      <c r="X28" s="56">
        <v>12400</v>
      </c>
      <c r="Y28" s="56">
        <v>0</v>
      </c>
      <c r="Z28" s="56">
        <v>453.32</v>
      </c>
      <c r="AA28" s="56">
        <v>2074532.05</v>
      </c>
      <c r="AB28" s="98">
        <v>15828.5</v>
      </c>
      <c r="AF28" s="98">
        <v>208330.5</v>
      </c>
      <c r="AH28" s="299">
        <v>265330.5</v>
      </c>
      <c r="AL28" s="122">
        <v>45704.639999999999</v>
      </c>
      <c r="AM28" s="122">
        <v>16794.13</v>
      </c>
    </row>
    <row r="29" spans="1:42" x14ac:dyDescent="0.2">
      <c r="A29" s="56" t="s">
        <v>1628</v>
      </c>
      <c r="B29" s="269">
        <v>87673.26</v>
      </c>
      <c r="C29" s="269">
        <v>16800</v>
      </c>
      <c r="F29" s="121">
        <v>210826.48</v>
      </c>
      <c r="G29" s="121">
        <v>0</v>
      </c>
      <c r="J29" s="56">
        <v>0</v>
      </c>
      <c r="K29" s="56">
        <v>682525.7</v>
      </c>
      <c r="L29" s="56">
        <v>904902.21</v>
      </c>
      <c r="M29" s="56">
        <v>0</v>
      </c>
      <c r="N29" s="56">
        <v>0</v>
      </c>
      <c r="O29" s="273">
        <v>9150</v>
      </c>
      <c r="P29" s="273">
        <v>75023.47</v>
      </c>
      <c r="S29" s="273">
        <v>845</v>
      </c>
      <c r="T29" s="273">
        <v>0</v>
      </c>
      <c r="X29" s="56">
        <v>0</v>
      </c>
      <c r="Y29" s="56">
        <v>0</v>
      </c>
      <c r="Z29" s="56">
        <v>0</v>
      </c>
      <c r="AA29" s="56">
        <v>900591.29</v>
      </c>
      <c r="AB29" s="98">
        <v>16350</v>
      </c>
      <c r="AF29" s="98">
        <v>203462.5</v>
      </c>
      <c r="AH29" s="299">
        <v>235812.5</v>
      </c>
      <c r="AL29" s="122">
        <v>60330.47</v>
      </c>
      <c r="AM29" s="122">
        <v>18701.77</v>
      </c>
    </row>
    <row r="30" spans="1:42" x14ac:dyDescent="0.2">
      <c r="A30" s="56" t="s">
        <v>1629</v>
      </c>
      <c r="B30" s="269">
        <v>745718.26</v>
      </c>
      <c r="C30" s="269">
        <v>93986</v>
      </c>
      <c r="F30" s="121">
        <v>172990.37</v>
      </c>
      <c r="G30" s="121">
        <v>0</v>
      </c>
      <c r="J30" s="56">
        <v>0</v>
      </c>
      <c r="K30" s="56">
        <v>704489.85</v>
      </c>
      <c r="L30" s="56">
        <v>1137997.05</v>
      </c>
      <c r="M30" s="56">
        <v>0</v>
      </c>
      <c r="N30" s="56">
        <v>0</v>
      </c>
      <c r="O30" s="273">
        <v>0</v>
      </c>
      <c r="P30" s="273">
        <v>61543.55</v>
      </c>
      <c r="S30" s="273">
        <v>5000</v>
      </c>
      <c r="T30" s="273">
        <v>0</v>
      </c>
      <c r="X30" s="56">
        <v>0</v>
      </c>
      <c r="Y30" s="56">
        <v>0</v>
      </c>
      <c r="Z30" s="56">
        <v>-1239</v>
      </c>
      <c r="AA30" s="56">
        <v>2673935.1</v>
      </c>
      <c r="AB30" s="98">
        <v>57421</v>
      </c>
      <c r="AF30" s="98">
        <v>212649</v>
      </c>
      <c r="AG30" s="98">
        <v>44000</v>
      </c>
      <c r="AH30" s="299">
        <v>349469</v>
      </c>
      <c r="AL30" s="122">
        <v>110779.78</v>
      </c>
      <c r="AM30" s="122">
        <v>35768.879999999997</v>
      </c>
    </row>
    <row r="31" spans="1:42" x14ac:dyDescent="0.2">
      <c r="A31" s="56" t="s">
        <v>1630</v>
      </c>
      <c r="B31" s="269">
        <v>1757098.58</v>
      </c>
      <c r="C31" s="269">
        <v>27400</v>
      </c>
      <c r="F31" s="121">
        <v>165877.71</v>
      </c>
      <c r="G31" s="121">
        <v>0</v>
      </c>
      <c r="J31" s="56">
        <v>0</v>
      </c>
      <c r="K31" s="56">
        <v>605550.67000000004</v>
      </c>
      <c r="L31" s="56">
        <v>158857.23000000001</v>
      </c>
      <c r="M31" s="56">
        <v>0</v>
      </c>
      <c r="N31" s="56">
        <v>0</v>
      </c>
      <c r="O31" s="273">
        <v>0</v>
      </c>
      <c r="P31" s="273">
        <v>71785</v>
      </c>
      <c r="S31" s="273">
        <v>0</v>
      </c>
      <c r="T31" s="273">
        <v>0</v>
      </c>
      <c r="X31" s="56">
        <v>0</v>
      </c>
      <c r="Y31" s="56">
        <v>0</v>
      </c>
      <c r="Z31" s="56">
        <v>0</v>
      </c>
      <c r="AA31" s="56">
        <v>1942985.43</v>
      </c>
      <c r="AB31" s="98">
        <v>21500</v>
      </c>
      <c r="AC31" s="98">
        <v>10000</v>
      </c>
      <c r="AF31" s="98">
        <v>112658</v>
      </c>
      <c r="AH31" s="299">
        <v>161358</v>
      </c>
      <c r="AL31" s="122">
        <v>91721.7</v>
      </c>
      <c r="AM31" s="122">
        <v>26771.66</v>
      </c>
    </row>
    <row r="32" spans="1:42" x14ac:dyDescent="0.2">
      <c r="A32" s="56" t="s">
        <v>1631</v>
      </c>
      <c r="B32" s="269">
        <v>629871.61</v>
      </c>
      <c r="C32" s="269">
        <v>231114.62</v>
      </c>
      <c r="F32" s="121">
        <v>349138.92</v>
      </c>
      <c r="G32" s="121">
        <v>0</v>
      </c>
      <c r="J32" s="56">
        <v>0</v>
      </c>
      <c r="K32" s="56">
        <v>27637.87</v>
      </c>
      <c r="L32" s="56">
        <v>114389.17</v>
      </c>
      <c r="M32" s="56">
        <v>0</v>
      </c>
      <c r="N32" s="56">
        <v>0</v>
      </c>
      <c r="O32" s="273">
        <v>0</v>
      </c>
      <c r="P32" s="273">
        <v>64659.14</v>
      </c>
      <c r="S32" s="273">
        <v>11000</v>
      </c>
      <c r="T32" s="273">
        <v>0</v>
      </c>
      <c r="X32" s="56">
        <v>0</v>
      </c>
      <c r="Y32" s="56">
        <v>0</v>
      </c>
      <c r="Z32" s="56">
        <v>-5013</v>
      </c>
      <c r="AA32" s="56">
        <v>2306439.37</v>
      </c>
      <c r="AB32" s="98">
        <v>40261</v>
      </c>
      <c r="AC32" s="98">
        <v>0</v>
      </c>
      <c r="AF32" s="98">
        <v>221031.5</v>
      </c>
      <c r="AH32" s="299">
        <v>253870.5</v>
      </c>
      <c r="AL32" s="122">
        <v>79284.28</v>
      </c>
      <c r="AM32" s="122">
        <v>1723.86</v>
      </c>
    </row>
    <row r="33" spans="1:42" x14ac:dyDescent="0.2">
      <c r="A33" s="56" t="s">
        <v>1632</v>
      </c>
      <c r="B33" s="269">
        <v>621070.34</v>
      </c>
      <c r="C33" s="269">
        <v>8265.27</v>
      </c>
      <c r="F33" s="121">
        <v>167023.14000000001</v>
      </c>
      <c r="G33" s="121">
        <v>0</v>
      </c>
      <c r="J33" s="56">
        <v>0</v>
      </c>
      <c r="K33" s="56">
        <v>386101.01</v>
      </c>
      <c r="L33" s="56">
        <v>392392.83</v>
      </c>
      <c r="M33" s="56">
        <v>0</v>
      </c>
      <c r="N33" s="56">
        <v>0</v>
      </c>
      <c r="O33" s="273">
        <v>0</v>
      </c>
      <c r="P33" s="273">
        <v>38994.43</v>
      </c>
      <c r="S33" s="273">
        <v>5000</v>
      </c>
      <c r="T33" s="273">
        <v>0</v>
      </c>
      <c r="X33" s="56">
        <v>0</v>
      </c>
      <c r="Y33" s="56">
        <v>0</v>
      </c>
      <c r="Z33" s="56">
        <v>0</v>
      </c>
      <c r="AA33" s="56">
        <v>1600056.47</v>
      </c>
      <c r="AB33" s="98">
        <v>40096.53</v>
      </c>
      <c r="AF33" s="98">
        <v>171365</v>
      </c>
      <c r="AG33" s="98">
        <v>4800</v>
      </c>
      <c r="AH33" s="299">
        <v>204805</v>
      </c>
      <c r="AL33" s="122">
        <v>52055.53</v>
      </c>
      <c r="AM33" s="122">
        <v>18455.650000000001</v>
      </c>
    </row>
    <row r="34" spans="1:42" x14ac:dyDescent="0.2">
      <c r="A34" s="56" t="s">
        <v>1778</v>
      </c>
      <c r="B34" s="269">
        <v>361700.52</v>
      </c>
      <c r="C34" s="269">
        <v>20600</v>
      </c>
      <c r="F34" s="121">
        <v>352510.95</v>
      </c>
      <c r="G34" s="121">
        <v>0</v>
      </c>
      <c r="J34" s="56">
        <v>0</v>
      </c>
      <c r="K34" s="56">
        <v>590629.55000000005</v>
      </c>
      <c r="L34" s="56">
        <v>720770.96</v>
      </c>
      <c r="M34" s="56">
        <v>0</v>
      </c>
      <c r="N34" s="56">
        <v>0</v>
      </c>
      <c r="O34" s="273">
        <v>3000</v>
      </c>
      <c r="P34" s="273">
        <v>51805.34</v>
      </c>
      <c r="S34" s="273">
        <v>15094</v>
      </c>
      <c r="T34" s="273">
        <v>0</v>
      </c>
      <c r="X34" s="56">
        <v>0</v>
      </c>
      <c r="Y34" s="56">
        <v>0</v>
      </c>
      <c r="Z34" s="56">
        <v>100</v>
      </c>
      <c r="AA34" s="56">
        <v>2970314.75</v>
      </c>
      <c r="AB34" s="98">
        <v>37834.519999999997</v>
      </c>
      <c r="AF34" s="98">
        <v>143013.5</v>
      </c>
      <c r="AG34" s="98">
        <v>20000</v>
      </c>
      <c r="AH34" s="299">
        <v>231803.5</v>
      </c>
      <c r="AL34" s="122">
        <v>69036.7</v>
      </c>
      <c r="AM34" s="122">
        <v>22712.080000000002</v>
      </c>
    </row>
    <row r="35" spans="1:42" x14ac:dyDescent="0.2">
      <c r="A35" s="56" t="s">
        <v>1779</v>
      </c>
      <c r="B35" s="269">
        <v>987705.75</v>
      </c>
      <c r="C35" s="269">
        <v>121443.5</v>
      </c>
      <c r="F35" s="121">
        <v>76178.69</v>
      </c>
      <c r="G35" s="121">
        <v>0</v>
      </c>
      <c r="J35" s="56">
        <v>0</v>
      </c>
      <c r="K35" s="56">
        <v>1206242.05</v>
      </c>
      <c r="L35" s="56">
        <v>1010221.76</v>
      </c>
      <c r="M35" s="56">
        <v>0</v>
      </c>
      <c r="N35" s="56">
        <v>0</v>
      </c>
      <c r="O35" s="273">
        <v>0</v>
      </c>
      <c r="P35" s="273">
        <v>67032.63</v>
      </c>
      <c r="S35" s="273">
        <v>5000</v>
      </c>
      <c r="T35" s="273">
        <v>0</v>
      </c>
      <c r="X35" s="56">
        <v>0</v>
      </c>
      <c r="Y35" s="56">
        <v>0</v>
      </c>
      <c r="Z35" s="56">
        <v>0</v>
      </c>
      <c r="AA35" s="56">
        <v>3203233.17</v>
      </c>
      <c r="AB35" s="98">
        <v>37755</v>
      </c>
      <c r="AC35" s="98">
        <v>35000</v>
      </c>
      <c r="AF35" s="98">
        <v>101137</v>
      </c>
      <c r="AH35" s="299">
        <v>193091</v>
      </c>
      <c r="AL35" s="122">
        <v>125462.2</v>
      </c>
      <c r="AM35" s="122">
        <v>22903.919999999998</v>
      </c>
    </row>
    <row r="36" spans="1:42" x14ac:dyDescent="0.2">
      <c r="A36" s="56" t="s">
        <v>1780</v>
      </c>
      <c r="B36" s="269">
        <v>349734.11</v>
      </c>
      <c r="C36" s="269">
        <v>51185.31</v>
      </c>
      <c r="F36" s="121">
        <v>128407.48</v>
      </c>
      <c r="G36" s="121">
        <v>0</v>
      </c>
      <c r="J36" s="56">
        <v>0</v>
      </c>
      <c r="K36" s="56">
        <v>70832.78</v>
      </c>
      <c r="L36" s="56">
        <v>175881.07</v>
      </c>
      <c r="M36" s="56">
        <v>0</v>
      </c>
      <c r="N36" s="56">
        <v>0</v>
      </c>
      <c r="O36" s="273">
        <v>0</v>
      </c>
      <c r="P36" s="273">
        <v>62477.08</v>
      </c>
      <c r="S36" s="273">
        <v>12226</v>
      </c>
      <c r="T36" s="273">
        <v>0</v>
      </c>
      <c r="X36" s="56">
        <v>0</v>
      </c>
      <c r="Y36" s="56">
        <v>0</v>
      </c>
      <c r="Z36" s="56">
        <v>30</v>
      </c>
      <c r="AA36" s="56">
        <v>2001291.5</v>
      </c>
      <c r="AB36" s="98">
        <v>2280.8000000000002</v>
      </c>
      <c r="AF36" s="98">
        <v>111618.5</v>
      </c>
      <c r="AG36" s="98">
        <v>0</v>
      </c>
      <c r="AH36" s="299">
        <v>142618.5</v>
      </c>
      <c r="AL36" s="122">
        <v>40189.410000000003</v>
      </c>
      <c r="AM36" s="122">
        <v>12304.47</v>
      </c>
    </row>
    <row r="37" spans="1:42" x14ac:dyDescent="0.2">
      <c r="A37" s="56" t="s">
        <v>1806</v>
      </c>
      <c r="B37" s="269">
        <v>375521.08</v>
      </c>
      <c r="C37" s="269">
        <v>15274.9</v>
      </c>
      <c r="F37" s="121">
        <v>182131.7</v>
      </c>
      <c r="G37" s="121">
        <v>0</v>
      </c>
      <c r="J37" s="56">
        <v>0</v>
      </c>
      <c r="K37" s="56">
        <v>1631652.66</v>
      </c>
      <c r="L37" s="56">
        <v>941908.96</v>
      </c>
      <c r="M37" s="56">
        <v>0</v>
      </c>
      <c r="N37" s="56">
        <v>0</v>
      </c>
      <c r="O37" s="273">
        <v>9000</v>
      </c>
      <c r="P37" s="273">
        <v>57364.28</v>
      </c>
      <c r="S37" s="273">
        <v>0</v>
      </c>
      <c r="T37" s="273">
        <v>0</v>
      </c>
      <c r="X37" s="56">
        <v>0</v>
      </c>
      <c r="Y37" s="56">
        <v>0</v>
      </c>
      <c r="Z37" s="56">
        <v>0</v>
      </c>
      <c r="AA37" s="56">
        <v>3800882.66</v>
      </c>
      <c r="AB37" s="98">
        <v>12700</v>
      </c>
      <c r="AH37" s="299">
        <v>55091</v>
      </c>
      <c r="AK37" s="122">
        <v>1100</v>
      </c>
      <c r="AL37" s="122">
        <v>42247.24</v>
      </c>
      <c r="AM37" s="122">
        <v>24081.97</v>
      </c>
    </row>
    <row r="38" spans="1:42" x14ac:dyDescent="0.2">
      <c r="A38" s="56" t="s">
        <v>1633</v>
      </c>
      <c r="B38" s="269">
        <v>666710.25</v>
      </c>
      <c r="C38" s="269">
        <v>7895</v>
      </c>
      <c r="F38" s="121">
        <v>69258.41</v>
      </c>
      <c r="G38" s="121">
        <v>0</v>
      </c>
      <c r="J38" s="56">
        <v>0</v>
      </c>
      <c r="K38" s="56">
        <v>460827.61</v>
      </c>
      <c r="L38" s="56">
        <v>249338.97</v>
      </c>
      <c r="M38" s="56">
        <v>0</v>
      </c>
      <c r="N38" s="56">
        <v>0</v>
      </c>
      <c r="O38" s="273">
        <v>3000</v>
      </c>
      <c r="P38" s="273">
        <v>30588.12</v>
      </c>
      <c r="S38" s="273">
        <v>0</v>
      </c>
      <c r="T38" s="273">
        <v>0</v>
      </c>
      <c r="X38" s="56">
        <v>153898</v>
      </c>
      <c r="Y38" s="56">
        <v>0</v>
      </c>
      <c r="Z38" s="56">
        <v>0</v>
      </c>
      <c r="AA38" s="56">
        <v>2024806.3999999999</v>
      </c>
      <c r="AB38" s="98">
        <v>104766.49</v>
      </c>
      <c r="AF38" s="98">
        <v>121845.5</v>
      </c>
      <c r="AG38" s="98">
        <v>1500</v>
      </c>
      <c r="AH38" s="299">
        <v>169885.5</v>
      </c>
      <c r="AL38" s="122">
        <v>34537.199999999997</v>
      </c>
      <c r="AM38" s="122">
        <v>13405.48</v>
      </c>
      <c r="AP38" s="122">
        <v>2268</v>
      </c>
    </row>
    <row r="39" spans="1:42" x14ac:dyDescent="0.2">
      <c r="A39" s="56" t="s">
        <v>1634</v>
      </c>
      <c r="B39" s="269">
        <v>1046121.6</v>
      </c>
      <c r="C39" s="269">
        <v>25360.82</v>
      </c>
      <c r="F39" s="121">
        <v>71747.87</v>
      </c>
      <c r="G39" s="121">
        <v>0</v>
      </c>
      <c r="J39" s="56">
        <v>0</v>
      </c>
      <c r="K39" s="56">
        <v>419982.22</v>
      </c>
      <c r="L39" s="56">
        <v>281990.99</v>
      </c>
      <c r="M39" s="56">
        <v>0</v>
      </c>
      <c r="N39" s="56">
        <v>0</v>
      </c>
      <c r="O39" s="273">
        <v>0</v>
      </c>
      <c r="P39" s="273">
        <v>35233.42</v>
      </c>
      <c r="S39" s="273">
        <v>80000</v>
      </c>
      <c r="T39" s="273">
        <v>0</v>
      </c>
      <c r="X39" s="56">
        <v>0</v>
      </c>
      <c r="Y39" s="56">
        <v>0</v>
      </c>
      <c r="Z39" s="56">
        <v>0</v>
      </c>
      <c r="AA39" s="56">
        <v>2381908.6800000002</v>
      </c>
      <c r="AB39" s="98">
        <v>94968.46</v>
      </c>
      <c r="AF39" s="98">
        <v>125163.4</v>
      </c>
      <c r="AG39" s="98">
        <v>2700</v>
      </c>
      <c r="AH39" s="299">
        <v>174603.4</v>
      </c>
      <c r="AL39" s="122">
        <v>33724</v>
      </c>
      <c r="AM39" s="122">
        <v>17850.28</v>
      </c>
      <c r="AP39" s="122">
        <v>4955</v>
      </c>
    </row>
    <row r="40" spans="1:42" x14ac:dyDescent="0.2">
      <c r="A40" s="56" t="s">
        <v>1635</v>
      </c>
      <c r="B40" s="269">
        <v>325338.73</v>
      </c>
      <c r="C40" s="269">
        <v>6821.24</v>
      </c>
      <c r="F40" s="121">
        <v>160006.99</v>
      </c>
      <c r="G40" s="121">
        <v>0</v>
      </c>
      <c r="J40" s="56">
        <v>0</v>
      </c>
      <c r="K40" s="56">
        <v>872276.76</v>
      </c>
      <c r="L40" s="56">
        <v>263725.96999999997</v>
      </c>
      <c r="M40" s="56">
        <v>0</v>
      </c>
      <c r="N40" s="56">
        <v>0</v>
      </c>
      <c r="O40" s="273">
        <v>10907.9</v>
      </c>
      <c r="P40" s="273">
        <v>51842.99</v>
      </c>
      <c r="S40" s="273">
        <v>0</v>
      </c>
      <c r="T40" s="273">
        <v>0</v>
      </c>
      <c r="X40" s="56">
        <v>0</v>
      </c>
      <c r="Y40" s="56">
        <v>0</v>
      </c>
      <c r="Z40" s="56">
        <v>0</v>
      </c>
      <c r="AA40" s="56">
        <v>2692203.68</v>
      </c>
      <c r="AB40" s="98">
        <v>131101.26999999999</v>
      </c>
      <c r="AF40" s="98">
        <v>198109.5</v>
      </c>
      <c r="AG40" s="98">
        <v>5676</v>
      </c>
      <c r="AH40" s="299">
        <v>241825.5</v>
      </c>
      <c r="AL40" s="122">
        <v>76205.2</v>
      </c>
      <c r="AM40" s="122">
        <v>24188.12</v>
      </c>
    </row>
    <row r="41" spans="1:42" x14ac:dyDescent="0.2">
      <c r="A41" s="56" t="s">
        <v>1636</v>
      </c>
      <c r="B41" s="269">
        <v>125337.4</v>
      </c>
      <c r="C41" s="269">
        <v>14484</v>
      </c>
      <c r="F41" s="121">
        <v>96008.76</v>
      </c>
      <c r="G41" s="121">
        <v>0</v>
      </c>
      <c r="J41" s="56">
        <v>0</v>
      </c>
      <c r="K41" s="56">
        <v>391281.16</v>
      </c>
      <c r="L41" s="56">
        <v>245875.9</v>
      </c>
      <c r="M41" s="56">
        <v>0</v>
      </c>
      <c r="N41" s="56">
        <v>0</v>
      </c>
      <c r="O41" s="273">
        <v>0</v>
      </c>
      <c r="P41" s="273">
        <v>29001</v>
      </c>
      <c r="S41" s="273">
        <v>13040</v>
      </c>
      <c r="T41" s="273">
        <v>484.5</v>
      </c>
      <c r="X41" s="56">
        <v>0</v>
      </c>
      <c r="Y41" s="56">
        <v>0</v>
      </c>
      <c r="Z41" s="56">
        <v>-16416</v>
      </c>
      <c r="AA41" s="56">
        <v>2888756.2</v>
      </c>
      <c r="AB41" s="98">
        <v>65104.19</v>
      </c>
      <c r="AF41" s="98">
        <v>172855</v>
      </c>
      <c r="AG41" s="98">
        <v>1500</v>
      </c>
      <c r="AH41" s="299">
        <v>230147</v>
      </c>
      <c r="AL41" s="122">
        <v>52610.5</v>
      </c>
      <c r="AM41" s="122">
        <v>18587.39</v>
      </c>
      <c r="AP41" s="122">
        <v>4248</v>
      </c>
    </row>
    <row r="42" spans="1:42" x14ac:dyDescent="0.2">
      <c r="A42" s="56" t="s">
        <v>1637</v>
      </c>
      <c r="B42" s="269">
        <v>512275.27</v>
      </c>
      <c r="C42" s="269">
        <v>13243.6</v>
      </c>
      <c r="F42" s="121">
        <v>61757.62</v>
      </c>
      <c r="G42" s="121">
        <v>0</v>
      </c>
      <c r="J42" s="56">
        <v>0</v>
      </c>
      <c r="K42" s="56">
        <v>525928.78</v>
      </c>
      <c r="L42" s="56">
        <v>389452.3</v>
      </c>
      <c r="M42" s="56">
        <v>0</v>
      </c>
      <c r="N42" s="56">
        <v>0</v>
      </c>
      <c r="O42" s="273">
        <v>0</v>
      </c>
      <c r="P42" s="273">
        <v>49502.95</v>
      </c>
      <c r="S42" s="273">
        <v>0</v>
      </c>
      <c r="T42" s="273">
        <v>0</v>
      </c>
      <c r="X42" s="56">
        <v>0</v>
      </c>
      <c r="Y42" s="56">
        <v>0</v>
      </c>
      <c r="Z42" s="56">
        <v>-82</v>
      </c>
      <c r="AA42" s="56">
        <v>3281518.85</v>
      </c>
      <c r="AB42" s="98">
        <v>195126.91</v>
      </c>
      <c r="AF42" s="98">
        <v>256095</v>
      </c>
      <c r="AG42" s="98">
        <v>16928.8</v>
      </c>
      <c r="AH42" s="299">
        <v>352875</v>
      </c>
      <c r="AL42" s="122">
        <v>70048.94</v>
      </c>
      <c r="AM42" s="122">
        <v>27195.31</v>
      </c>
      <c r="AN42" s="122">
        <v>6421.9</v>
      </c>
      <c r="AP42" s="122">
        <v>5921</v>
      </c>
    </row>
    <row r="43" spans="1:42" x14ac:dyDescent="0.2">
      <c r="A43" s="56" t="s">
        <v>1638</v>
      </c>
      <c r="B43" s="269">
        <v>729350.46</v>
      </c>
      <c r="C43" s="269">
        <v>28638</v>
      </c>
      <c r="F43" s="121">
        <v>143082.96</v>
      </c>
      <c r="G43" s="121">
        <v>0</v>
      </c>
      <c r="J43" s="56">
        <v>0</v>
      </c>
      <c r="K43" s="56">
        <v>269339.45</v>
      </c>
      <c r="L43" s="56">
        <v>331535.34999999998</v>
      </c>
      <c r="M43" s="56">
        <v>0</v>
      </c>
      <c r="N43" s="56">
        <v>0</v>
      </c>
      <c r="O43" s="273">
        <v>4800</v>
      </c>
      <c r="P43" s="273">
        <v>53121.68</v>
      </c>
      <c r="S43" s="273">
        <v>0</v>
      </c>
      <c r="T43" s="273">
        <v>0</v>
      </c>
      <c r="X43" s="56">
        <v>42500</v>
      </c>
      <c r="Y43" s="56">
        <v>0</v>
      </c>
      <c r="Z43" s="56">
        <v>66302.960000000006</v>
      </c>
      <c r="AA43" s="56">
        <v>3750097.45</v>
      </c>
      <c r="AB43" s="98">
        <v>72113.490000000005</v>
      </c>
      <c r="AF43" s="98">
        <v>219135</v>
      </c>
      <c r="AG43" s="98">
        <v>16376.2</v>
      </c>
      <c r="AH43" s="299">
        <v>299975</v>
      </c>
      <c r="AL43" s="122">
        <v>72324.600000000006</v>
      </c>
      <c r="AM43" s="122">
        <v>32627.119999999999</v>
      </c>
      <c r="AP43" s="122">
        <v>11546</v>
      </c>
    </row>
    <row r="44" spans="1:42" x14ac:dyDescent="0.2">
      <c r="A44" s="56" t="s">
        <v>1639</v>
      </c>
      <c r="B44" s="269">
        <v>385764.61</v>
      </c>
      <c r="C44" s="269">
        <v>3500.01</v>
      </c>
      <c r="F44" s="121">
        <v>80019.69</v>
      </c>
      <c r="G44" s="121">
        <v>0</v>
      </c>
      <c r="J44" s="56">
        <v>0</v>
      </c>
      <c r="K44" s="56">
        <v>415984.35</v>
      </c>
      <c r="L44" s="56">
        <v>336826.08</v>
      </c>
      <c r="M44" s="56">
        <v>0</v>
      </c>
      <c r="N44" s="56">
        <v>0</v>
      </c>
      <c r="O44" s="273">
        <v>6000</v>
      </c>
      <c r="P44" s="273">
        <v>22949.24</v>
      </c>
      <c r="S44" s="273">
        <v>0</v>
      </c>
      <c r="T44" s="273">
        <v>0</v>
      </c>
      <c r="X44" s="56">
        <v>0</v>
      </c>
      <c r="Y44" s="56">
        <v>0</v>
      </c>
      <c r="Z44" s="56">
        <v>0</v>
      </c>
      <c r="AA44" s="56">
        <v>1851653.95</v>
      </c>
      <c r="AB44" s="98">
        <v>53203.74</v>
      </c>
      <c r="AF44" s="98">
        <v>104359.07</v>
      </c>
      <c r="AG44" s="98">
        <v>1500</v>
      </c>
      <c r="AH44" s="299">
        <v>173871.07</v>
      </c>
      <c r="AL44" s="122">
        <v>57685.8</v>
      </c>
      <c r="AM44" s="122">
        <v>15236.09</v>
      </c>
      <c r="AP44" s="122">
        <v>6801</v>
      </c>
    </row>
    <row r="45" spans="1:42" x14ac:dyDescent="0.2">
      <c r="A45" s="56" t="s">
        <v>1781</v>
      </c>
      <c r="B45" s="269">
        <v>269191.46999999997</v>
      </c>
      <c r="C45" s="269">
        <v>11473.3</v>
      </c>
      <c r="F45" s="121">
        <v>56189.86</v>
      </c>
      <c r="G45" s="121">
        <v>0</v>
      </c>
      <c r="J45" s="56">
        <v>0</v>
      </c>
      <c r="K45" s="56">
        <v>391072.26</v>
      </c>
      <c r="L45" s="56">
        <v>399009.08</v>
      </c>
      <c r="M45" s="56">
        <v>0</v>
      </c>
      <c r="N45" s="56">
        <v>0</v>
      </c>
      <c r="O45" s="273">
        <v>0</v>
      </c>
      <c r="P45" s="273">
        <v>25375</v>
      </c>
      <c r="S45" s="273">
        <v>0</v>
      </c>
      <c r="T45" s="273">
        <v>0</v>
      </c>
      <c r="X45" s="56">
        <v>0</v>
      </c>
      <c r="Y45" s="56">
        <v>0</v>
      </c>
      <c r="Z45" s="56">
        <v>-1520</v>
      </c>
      <c r="AA45" s="56">
        <v>1865771.67</v>
      </c>
      <c r="AB45" s="98">
        <v>83991.48</v>
      </c>
      <c r="AF45" s="98">
        <v>101640.5</v>
      </c>
      <c r="AG45" s="98">
        <v>16831.12</v>
      </c>
      <c r="AH45" s="299">
        <v>135010.5</v>
      </c>
      <c r="AL45" s="122">
        <v>43694.15</v>
      </c>
      <c r="AM45" s="122">
        <v>17418.939999999999</v>
      </c>
      <c r="AP45" s="122">
        <v>770</v>
      </c>
    </row>
    <row r="46" spans="1:42" x14ac:dyDescent="0.2">
      <c r="A46" s="56" t="s">
        <v>1782</v>
      </c>
      <c r="B46" s="269">
        <v>194745.06</v>
      </c>
      <c r="C46" s="269">
        <v>4088.5</v>
      </c>
      <c r="F46" s="121">
        <v>35201.230000000003</v>
      </c>
      <c r="G46" s="121">
        <v>0</v>
      </c>
      <c r="J46" s="56">
        <v>0</v>
      </c>
      <c r="K46" s="56">
        <v>493084.52</v>
      </c>
      <c r="L46" s="56">
        <v>223961.73</v>
      </c>
      <c r="M46" s="56">
        <v>0</v>
      </c>
      <c r="N46" s="56">
        <v>0</v>
      </c>
      <c r="O46" s="273">
        <v>0</v>
      </c>
      <c r="P46" s="273">
        <v>24050</v>
      </c>
      <c r="S46" s="273">
        <v>0</v>
      </c>
      <c r="T46" s="273">
        <v>0</v>
      </c>
      <c r="X46" s="56">
        <v>47300</v>
      </c>
      <c r="Y46" s="56">
        <v>0</v>
      </c>
      <c r="Z46" s="56">
        <v>10026.57</v>
      </c>
      <c r="AA46" s="56">
        <v>1234901.48</v>
      </c>
      <c r="AB46" s="98">
        <v>10512.68</v>
      </c>
      <c r="AF46" s="98">
        <v>111900</v>
      </c>
      <c r="AG46" s="98">
        <v>5000</v>
      </c>
      <c r="AH46" s="299">
        <v>142968</v>
      </c>
      <c r="AK46" s="122">
        <v>550</v>
      </c>
      <c r="AL46" s="122">
        <v>15401.67</v>
      </c>
      <c r="AM46" s="122">
        <v>11617.02</v>
      </c>
      <c r="AN46" s="122">
        <v>190</v>
      </c>
      <c r="AP46" s="122">
        <v>1388</v>
      </c>
    </row>
    <row r="47" spans="1:42" x14ac:dyDescent="0.2">
      <c r="A47" s="56" t="s">
        <v>1800</v>
      </c>
      <c r="B47" s="269">
        <v>243533.92</v>
      </c>
      <c r="C47" s="269">
        <v>12127.5</v>
      </c>
      <c r="F47" s="121">
        <v>168571.03</v>
      </c>
      <c r="G47" s="121">
        <v>0</v>
      </c>
      <c r="J47" s="56">
        <v>0</v>
      </c>
      <c r="K47" s="56">
        <v>1178175.42</v>
      </c>
      <c r="L47" s="56">
        <v>287205.45</v>
      </c>
      <c r="M47" s="56">
        <v>0</v>
      </c>
      <c r="N47" s="56">
        <v>0</v>
      </c>
      <c r="O47" s="273">
        <v>7800</v>
      </c>
      <c r="P47" s="273">
        <v>31957.33</v>
      </c>
      <c r="S47" s="273">
        <v>0</v>
      </c>
      <c r="T47" s="273">
        <v>0</v>
      </c>
      <c r="X47" s="56">
        <v>85261.87</v>
      </c>
      <c r="Y47" s="56">
        <v>0</v>
      </c>
      <c r="Z47" s="56">
        <v>0</v>
      </c>
      <c r="AA47" s="56">
        <v>2300894.7000000002</v>
      </c>
      <c r="AB47" s="98">
        <v>39008.15</v>
      </c>
      <c r="AF47" s="98">
        <v>137956</v>
      </c>
      <c r="AG47" s="98">
        <v>20374.89</v>
      </c>
      <c r="AH47" s="299">
        <v>197316</v>
      </c>
      <c r="AL47" s="122">
        <v>41922.94</v>
      </c>
      <c r="AM47" s="122">
        <v>15755.61</v>
      </c>
    </row>
    <row r="48" spans="1:42" x14ac:dyDescent="0.2">
      <c r="A48" s="56" t="s">
        <v>1807</v>
      </c>
      <c r="B48" s="269">
        <v>262909.57</v>
      </c>
      <c r="C48" s="269">
        <v>11400</v>
      </c>
      <c r="F48" s="121">
        <v>54702.97</v>
      </c>
      <c r="G48" s="121">
        <v>0</v>
      </c>
      <c r="J48" s="56">
        <v>0</v>
      </c>
      <c r="K48" s="56">
        <v>4203486.32</v>
      </c>
      <c r="L48" s="56">
        <v>271709.88</v>
      </c>
      <c r="M48" s="56">
        <v>0</v>
      </c>
      <c r="N48" s="56">
        <v>0</v>
      </c>
      <c r="O48" s="273">
        <v>4000</v>
      </c>
      <c r="P48" s="273">
        <v>27396.58</v>
      </c>
      <c r="S48" s="273">
        <v>0</v>
      </c>
      <c r="T48" s="273">
        <v>0</v>
      </c>
      <c r="X48" s="56">
        <v>0</v>
      </c>
      <c r="Y48" s="56">
        <v>0</v>
      </c>
      <c r="Z48" s="56">
        <v>30538.22</v>
      </c>
      <c r="AA48" s="56">
        <v>4006426</v>
      </c>
      <c r="AB48" s="98">
        <v>39326.32</v>
      </c>
      <c r="AF48" s="98">
        <v>70689.5</v>
      </c>
      <c r="AG48" s="98">
        <v>1500</v>
      </c>
      <c r="AH48" s="299">
        <v>124009.5</v>
      </c>
      <c r="AL48" s="122">
        <v>43777.72</v>
      </c>
      <c r="AM48" s="122">
        <v>29927.98</v>
      </c>
      <c r="AP48" s="122">
        <v>8996</v>
      </c>
    </row>
    <row r="49" spans="1:41" x14ac:dyDescent="0.2">
      <c r="A49" s="56" t="s">
        <v>1640</v>
      </c>
      <c r="B49" s="269">
        <v>171625.13</v>
      </c>
      <c r="C49" s="269">
        <v>164232.31</v>
      </c>
      <c r="F49" s="121">
        <v>135613.07</v>
      </c>
      <c r="G49" s="121">
        <v>0</v>
      </c>
      <c r="J49" s="56">
        <v>0</v>
      </c>
      <c r="K49" s="56">
        <v>387690.52</v>
      </c>
      <c r="L49" s="56">
        <v>339548.39</v>
      </c>
      <c r="M49" s="56">
        <v>0</v>
      </c>
      <c r="N49" s="56">
        <v>0</v>
      </c>
      <c r="O49" s="273">
        <v>8000</v>
      </c>
      <c r="P49" s="273">
        <v>39668.199999999997</v>
      </c>
      <c r="S49" s="273">
        <v>0</v>
      </c>
      <c r="T49" s="273">
        <v>0</v>
      </c>
      <c r="X49" s="56">
        <v>0</v>
      </c>
      <c r="Y49" s="56">
        <v>0</v>
      </c>
      <c r="Z49" s="56">
        <v>0</v>
      </c>
      <c r="AA49" s="56">
        <v>1877057.75</v>
      </c>
      <c r="AB49" s="98">
        <v>16416.05</v>
      </c>
      <c r="AF49" s="98">
        <v>146070</v>
      </c>
      <c r="AH49" s="299">
        <v>173855</v>
      </c>
      <c r="AL49" s="122">
        <v>61901.7</v>
      </c>
      <c r="AM49" s="122">
        <v>15311.4</v>
      </c>
    </row>
    <row r="50" spans="1:41" x14ac:dyDescent="0.2">
      <c r="A50" s="56" t="s">
        <v>1641</v>
      </c>
      <c r="B50" s="269">
        <v>10448.85</v>
      </c>
      <c r="C50" s="269">
        <v>162806.09</v>
      </c>
      <c r="F50" s="121">
        <v>79660.61</v>
      </c>
      <c r="G50" s="121">
        <v>0</v>
      </c>
      <c r="J50" s="56">
        <v>0</v>
      </c>
      <c r="K50" s="56">
        <v>470632.6</v>
      </c>
      <c r="L50" s="56">
        <v>364199.86</v>
      </c>
      <c r="M50" s="56">
        <v>0</v>
      </c>
      <c r="N50" s="56">
        <v>0</v>
      </c>
      <c r="O50" s="273">
        <v>0</v>
      </c>
      <c r="P50" s="273">
        <v>26738</v>
      </c>
      <c r="S50" s="273">
        <v>0</v>
      </c>
      <c r="T50" s="273">
        <v>0</v>
      </c>
      <c r="X50" s="56">
        <v>0</v>
      </c>
      <c r="Y50" s="56">
        <v>0</v>
      </c>
      <c r="Z50" s="56">
        <v>0</v>
      </c>
      <c r="AA50" s="56">
        <v>2506199.65</v>
      </c>
      <c r="AB50" s="98">
        <v>117643.51</v>
      </c>
      <c r="AF50" s="98">
        <v>207414.8</v>
      </c>
      <c r="AH50" s="299">
        <v>228444.79999999999</v>
      </c>
      <c r="AL50" s="122">
        <v>57914.84</v>
      </c>
      <c r="AM50" s="122">
        <v>7313.34</v>
      </c>
    </row>
    <row r="51" spans="1:41" x14ac:dyDescent="0.2">
      <c r="A51" s="56" t="s">
        <v>1642</v>
      </c>
      <c r="B51" s="269">
        <v>38528.699999999997</v>
      </c>
      <c r="C51" s="269">
        <v>19837.86</v>
      </c>
      <c r="F51" s="121">
        <v>84775.26</v>
      </c>
      <c r="G51" s="121">
        <v>0</v>
      </c>
      <c r="J51" s="56">
        <v>0</v>
      </c>
      <c r="K51" s="56">
        <v>35345.81</v>
      </c>
      <c r="L51" s="56">
        <v>211412.25</v>
      </c>
      <c r="M51" s="56">
        <v>0</v>
      </c>
      <c r="N51" s="56">
        <v>0</v>
      </c>
      <c r="O51" s="273">
        <v>2000</v>
      </c>
      <c r="P51" s="273">
        <v>42380.9</v>
      </c>
      <c r="S51" s="273">
        <v>0</v>
      </c>
      <c r="T51" s="273">
        <v>0</v>
      </c>
      <c r="X51" s="56">
        <v>0</v>
      </c>
      <c r="Y51" s="56">
        <v>-238853.94</v>
      </c>
      <c r="Z51" s="56">
        <v>0</v>
      </c>
      <c r="AA51" s="56">
        <v>1985151.03</v>
      </c>
      <c r="AB51" s="98">
        <v>28037.24</v>
      </c>
      <c r="AF51" s="98">
        <v>148389.5</v>
      </c>
      <c r="AH51" s="299">
        <v>181089.5</v>
      </c>
      <c r="AL51" s="122">
        <v>51891.76</v>
      </c>
      <c r="AM51" s="122">
        <v>13601.88</v>
      </c>
    </row>
    <row r="52" spans="1:41" x14ac:dyDescent="0.2">
      <c r="A52" s="56" t="s">
        <v>1643</v>
      </c>
      <c r="B52" s="269">
        <v>76445.679999999993</v>
      </c>
      <c r="C52" s="269">
        <v>62581.15</v>
      </c>
      <c r="F52" s="121">
        <v>85190.11</v>
      </c>
      <c r="G52" s="121">
        <v>0</v>
      </c>
      <c r="J52" s="56">
        <v>0</v>
      </c>
      <c r="K52" s="56">
        <v>769272.9</v>
      </c>
      <c r="L52" s="56">
        <v>252655.04</v>
      </c>
      <c r="M52" s="56">
        <v>0</v>
      </c>
      <c r="N52" s="56">
        <v>0</v>
      </c>
      <c r="O52" s="273">
        <v>29972</v>
      </c>
      <c r="P52" s="273">
        <v>28185</v>
      </c>
      <c r="S52" s="273">
        <v>0</v>
      </c>
      <c r="T52" s="273">
        <v>0</v>
      </c>
      <c r="X52" s="56">
        <v>0</v>
      </c>
      <c r="Y52" s="56">
        <v>-274361.78999999998</v>
      </c>
      <c r="Z52" s="56">
        <v>-355164.49</v>
      </c>
      <c r="AA52" s="56">
        <v>1821817.03</v>
      </c>
      <c r="AB52" s="98">
        <v>129559.95</v>
      </c>
      <c r="AC52" s="98">
        <v>0</v>
      </c>
      <c r="AF52" s="98">
        <v>222089</v>
      </c>
      <c r="AH52" s="299">
        <v>266264</v>
      </c>
      <c r="AL52" s="122">
        <v>73202</v>
      </c>
      <c r="AM52" s="122">
        <v>6136.82</v>
      </c>
    </row>
    <row r="53" spans="1:41" x14ac:dyDescent="0.2">
      <c r="A53" s="56" t="s">
        <v>1644</v>
      </c>
      <c r="B53" s="269">
        <v>333681.28000000003</v>
      </c>
      <c r="C53" s="269">
        <v>211382.46</v>
      </c>
      <c r="F53" s="121">
        <v>471508.65</v>
      </c>
      <c r="G53" s="121">
        <v>0</v>
      </c>
      <c r="J53" s="56">
        <v>0</v>
      </c>
      <c r="K53" s="56">
        <v>564521.15</v>
      </c>
      <c r="L53" s="56">
        <v>524119.11</v>
      </c>
      <c r="M53" s="56">
        <v>0</v>
      </c>
      <c r="N53" s="56">
        <v>0</v>
      </c>
      <c r="O53" s="273">
        <v>38500</v>
      </c>
      <c r="P53" s="273">
        <v>534522.75</v>
      </c>
      <c r="S53" s="273">
        <v>0</v>
      </c>
      <c r="T53" s="273">
        <v>0</v>
      </c>
      <c r="X53" s="56">
        <v>0</v>
      </c>
      <c r="Y53" s="56">
        <v>0</v>
      </c>
      <c r="Z53" s="56">
        <v>-4978786.1500000004</v>
      </c>
      <c r="AA53" s="56">
        <v>1102265.42</v>
      </c>
      <c r="AB53" s="98">
        <v>1390.36</v>
      </c>
      <c r="AF53" s="98">
        <v>161343</v>
      </c>
      <c r="AH53" s="299">
        <v>274610</v>
      </c>
      <c r="AL53" s="122">
        <v>77765.440000000002</v>
      </c>
      <c r="AM53" s="122">
        <v>10175</v>
      </c>
      <c r="AO53" s="122">
        <v>0</v>
      </c>
    </row>
    <row r="54" spans="1:41" x14ac:dyDescent="0.2">
      <c r="A54" s="56" t="s">
        <v>1645</v>
      </c>
      <c r="B54" s="269">
        <v>379729.04</v>
      </c>
      <c r="C54" s="269">
        <v>165981.82</v>
      </c>
      <c r="F54" s="121">
        <v>82208.509999999995</v>
      </c>
      <c r="G54" s="121">
        <v>0</v>
      </c>
      <c r="J54" s="56">
        <v>0</v>
      </c>
      <c r="K54" s="56">
        <v>141282.82999999999</v>
      </c>
      <c r="L54" s="56">
        <v>157308.70000000001</v>
      </c>
      <c r="M54" s="56">
        <v>0</v>
      </c>
      <c r="N54" s="56">
        <v>0</v>
      </c>
      <c r="O54" s="273">
        <v>0</v>
      </c>
      <c r="P54" s="273">
        <v>26990</v>
      </c>
      <c r="S54" s="273">
        <v>0</v>
      </c>
      <c r="T54" s="273">
        <v>0</v>
      </c>
      <c r="X54" s="56">
        <v>0</v>
      </c>
      <c r="Y54" s="56">
        <v>-120959.07</v>
      </c>
      <c r="Z54" s="56">
        <v>0</v>
      </c>
      <c r="AA54" s="56">
        <v>2172216.88</v>
      </c>
      <c r="AB54" s="98">
        <v>17875.18</v>
      </c>
      <c r="AC54" s="98">
        <v>75000</v>
      </c>
      <c r="AF54" s="98">
        <v>114989.2</v>
      </c>
      <c r="AH54" s="299">
        <v>145175.20000000001</v>
      </c>
      <c r="AL54" s="122">
        <v>47738.6</v>
      </c>
      <c r="AM54" s="122">
        <v>8143.82</v>
      </c>
    </row>
    <row r="55" spans="1:41" x14ac:dyDescent="0.2">
      <c r="A55" s="56" t="s">
        <v>1646</v>
      </c>
      <c r="B55" s="269">
        <v>43218.22</v>
      </c>
      <c r="C55" s="269">
        <v>99575.56</v>
      </c>
      <c r="F55" s="121">
        <v>62968.45</v>
      </c>
      <c r="G55" s="121">
        <v>0</v>
      </c>
      <c r="J55" s="56">
        <v>0</v>
      </c>
      <c r="K55" s="56">
        <v>1249343.04</v>
      </c>
      <c r="L55" s="56">
        <v>615169.89</v>
      </c>
      <c r="M55" s="56">
        <v>0</v>
      </c>
      <c r="N55" s="56">
        <v>0</v>
      </c>
      <c r="O55" s="273">
        <v>0</v>
      </c>
      <c r="P55" s="273">
        <v>29160</v>
      </c>
      <c r="S55" s="273">
        <v>0</v>
      </c>
      <c r="T55" s="273">
        <v>0</v>
      </c>
      <c r="X55" s="56">
        <v>0</v>
      </c>
      <c r="Y55" s="56">
        <v>0</v>
      </c>
      <c r="Z55" s="56">
        <v>0</v>
      </c>
      <c r="AA55" s="56">
        <v>1936400.69</v>
      </c>
      <c r="AB55" s="98">
        <v>116594</v>
      </c>
      <c r="AF55" s="98">
        <v>117000</v>
      </c>
      <c r="AH55" s="299">
        <v>148680</v>
      </c>
      <c r="AL55" s="122">
        <v>44695.68</v>
      </c>
      <c r="AM55" s="122">
        <v>12263.96</v>
      </c>
    </row>
    <row r="56" spans="1:41" x14ac:dyDescent="0.2">
      <c r="A56" s="56" t="s">
        <v>1647</v>
      </c>
      <c r="B56" s="269">
        <v>216716.94</v>
      </c>
      <c r="C56" s="269">
        <v>51070.78</v>
      </c>
      <c r="F56" s="121">
        <v>84907.89</v>
      </c>
      <c r="G56" s="121">
        <v>0</v>
      </c>
      <c r="J56" s="56">
        <v>0</v>
      </c>
      <c r="K56" s="56">
        <v>47283.199999999997</v>
      </c>
      <c r="L56" s="56">
        <v>439299.1</v>
      </c>
      <c r="M56" s="56">
        <v>0</v>
      </c>
      <c r="N56" s="56">
        <v>0</v>
      </c>
      <c r="O56" s="273">
        <v>9000</v>
      </c>
      <c r="P56" s="273">
        <v>54660.88</v>
      </c>
      <c r="S56" s="273">
        <v>0</v>
      </c>
      <c r="T56" s="273">
        <v>0</v>
      </c>
      <c r="X56" s="56">
        <v>0</v>
      </c>
      <c r="Y56" s="56">
        <v>296917.32</v>
      </c>
      <c r="Z56" s="56">
        <v>0</v>
      </c>
      <c r="AA56" s="56">
        <v>1262941.0900000001</v>
      </c>
      <c r="AB56" s="98">
        <v>6015.02</v>
      </c>
      <c r="AF56" s="98">
        <v>226628.5</v>
      </c>
      <c r="AG56" s="98">
        <v>0</v>
      </c>
      <c r="AH56" s="299">
        <v>305318.5</v>
      </c>
      <c r="AL56" s="122">
        <v>95803.85</v>
      </c>
      <c r="AM56" s="122">
        <v>7922.3</v>
      </c>
    </row>
    <row r="57" spans="1:41" x14ac:dyDescent="0.2">
      <c r="A57" s="56" t="s">
        <v>1783</v>
      </c>
      <c r="B57" s="269">
        <v>45928.21</v>
      </c>
      <c r="C57" s="269">
        <v>38009.75</v>
      </c>
      <c r="F57" s="121">
        <v>87983.94</v>
      </c>
      <c r="G57" s="121">
        <v>0</v>
      </c>
      <c r="J57" s="56">
        <v>0</v>
      </c>
      <c r="K57" s="56">
        <v>575292.4</v>
      </c>
      <c r="L57" s="56">
        <v>626638.77</v>
      </c>
      <c r="M57" s="56">
        <v>0</v>
      </c>
      <c r="N57" s="56">
        <v>0</v>
      </c>
      <c r="O57" s="273">
        <v>2500</v>
      </c>
      <c r="P57" s="273">
        <v>63250</v>
      </c>
      <c r="S57" s="273">
        <v>0</v>
      </c>
      <c r="T57" s="273">
        <v>0</v>
      </c>
      <c r="X57" s="56">
        <v>5220</v>
      </c>
      <c r="Y57" s="56">
        <v>0</v>
      </c>
      <c r="Z57" s="56">
        <v>-198176.71</v>
      </c>
      <c r="AA57" s="56">
        <v>2033596.36</v>
      </c>
      <c r="AB57" s="98">
        <v>41690.68</v>
      </c>
      <c r="AF57" s="98">
        <v>171200</v>
      </c>
      <c r="AH57" s="299">
        <v>231695</v>
      </c>
      <c r="AL57" s="122">
        <v>67329.5</v>
      </c>
      <c r="AM57" s="122">
        <v>10727.63</v>
      </c>
    </row>
    <row r="58" spans="1:41" x14ac:dyDescent="0.2">
      <c r="A58" s="56" t="s">
        <v>1784</v>
      </c>
      <c r="B58" s="269">
        <v>97350.75</v>
      </c>
      <c r="C58" s="269">
        <v>142516.07999999999</v>
      </c>
      <c r="F58" s="121">
        <v>151458.1</v>
      </c>
      <c r="G58" s="121">
        <v>0</v>
      </c>
      <c r="J58" s="56">
        <v>0</v>
      </c>
      <c r="K58" s="56">
        <v>710020.15</v>
      </c>
      <c r="L58" s="56">
        <v>187642.27</v>
      </c>
      <c r="M58" s="56">
        <v>0</v>
      </c>
      <c r="N58" s="56">
        <v>0</v>
      </c>
      <c r="O58" s="273">
        <v>2000</v>
      </c>
      <c r="P58" s="273">
        <v>42477.34</v>
      </c>
      <c r="S58" s="273">
        <v>0</v>
      </c>
      <c r="T58" s="273">
        <v>0</v>
      </c>
      <c r="X58" s="56">
        <v>0</v>
      </c>
      <c r="Y58" s="56">
        <v>0</v>
      </c>
      <c r="Z58" s="56">
        <v>-190865.17</v>
      </c>
      <c r="AA58" s="56">
        <v>2378594.3199999998</v>
      </c>
      <c r="AB58" s="98">
        <v>188644.5</v>
      </c>
      <c r="AC58" s="98">
        <v>0</v>
      </c>
      <c r="AF58" s="98">
        <v>160748</v>
      </c>
      <c r="AH58" s="299">
        <v>216598</v>
      </c>
      <c r="AL58" s="122">
        <v>161033.75</v>
      </c>
      <c r="AM58" s="122">
        <v>23525.09</v>
      </c>
    </row>
    <row r="59" spans="1:41" x14ac:dyDescent="0.2">
      <c r="A59" s="56" t="s">
        <v>1785</v>
      </c>
      <c r="B59" s="269">
        <v>73459.87</v>
      </c>
      <c r="C59" s="269">
        <v>70513.05</v>
      </c>
      <c r="F59" s="121">
        <v>347587.29</v>
      </c>
      <c r="G59" s="121">
        <v>0</v>
      </c>
      <c r="J59" s="56">
        <v>0</v>
      </c>
      <c r="K59" s="56">
        <v>1685573.81</v>
      </c>
      <c r="L59" s="56">
        <v>472904.33</v>
      </c>
      <c r="M59" s="56">
        <v>0</v>
      </c>
      <c r="N59" s="56">
        <v>0</v>
      </c>
      <c r="O59" s="273">
        <v>8000</v>
      </c>
      <c r="P59" s="273">
        <v>67121.89</v>
      </c>
      <c r="S59" s="273">
        <v>0</v>
      </c>
      <c r="T59" s="273">
        <v>0</v>
      </c>
      <c r="X59" s="56">
        <v>0</v>
      </c>
      <c r="Y59" s="56">
        <v>193379.24</v>
      </c>
      <c r="Z59" s="56">
        <v>0</v>
      </c>
      <c r="AA59" s="56">
        <v>2522084.4900000002</v>
      </c>
      <c r="AB59" s="98">
        <v>160673.29999999999</v>
      </c>
      <c r="AF59" s="98">
        <v>143286.5</v>
      </c>
      <c r="AG59" s="98">
        <v>0</v>
      </c>
      <c r="AH59" s="299">
        <v>191216.5</v>
      </c>
      <c r="AL59" s="122">
        <v>33431.519999999997</v>
      </c>
      <c r="AM59" s="122">
        <v>4974.3500000000004</v>
      </c>
      <c r="AN59" s="122">
        <v>7858.2</v>
      </c>
    </row>
    <row r="60" spans="1:41" x14ac:dyDescent="0.2">
      <c r="A60" s="56" t="s">
        <v>1648</v>
      </c>
      <c r="B60" s="269">
        <v>1150329.83</v>
      </c>
      <c r="C60" s="269">
        <v>33451</v>
      </c>
      <c r="F60" s="121">
        <v>64327.31</v>
      </c>
      <c r="G60" s="121">
        <v>0</v>
      </c>
      <c r="J60" s="56">
        <v>0</v>
      </c>
      <c r="K60" s="56">
        <v>366500.38</v>
      </c>
      <c r="L60" s="56">
        <v>514092.02</v>
      </c>
      <c r="M60" s="56">
        <v>0</v>
      </c>
      <c r="N60" s="56">
        <v>0</v>
      </c>
      <c r="O60" s="273">
        <v>1653</v>
      </c>
      <c r="P60" s="273">
        <v>50655.46</v>
      </c>
      <c r="S60" s="273">
        <v>0</v>
      </c>
      <c r="T60" s="273">
        <v>67.38</v>
      </c>
      <c r="X60" s="56">
        <v>0</v>
      </c>
      <c r="Y60" s="56">
        <v>-353995.67</v>
      </c>
      <c r="Z60" s="56">
        <v>228262.56</v>
      </c>
      <c r="AA60" s="56">
        <v>2222830.3199999998</v>
      </c>
      <c r="AB60" s="98">
        <v>142990.76999999999</v>
      </c>
      <c r="AF60" s="98">
        <v>84591.5</v>
      </c>
      <c r="AG60" s="98">
        <v>1500</v>
      </c>
      <c r="AH60" s="122">
        <v>140391.5</v>
      </c>
      <c r="AL60" s="122">
        <v>91689.51</v>
      </c>
      <c r="AM60" s="122">
        <v>17773.77</v>
      </c>
    </row>
    <row r="61" spans="1:41" x14ac:dyDescent="0.2">
      <c r="A61" s="56" t="s">
        <v>1649</v>
      </c>
      <c r="B61" s="269">
        <v>1622463.57</v>
      </c>
      <c r="C61" s="269">
        <v>74336.75</v>
      </c>
      <c r="F61" s="121">
        <v>157345.32</v>
      </c>
      <c r="G61" s="121">
        <v>0</v>
      </c>
      <c r="J61" s="56">
        <v>0</v>
      </c>
      <c r="K61" s="56">
        <v>2756684.8</v>
      </c>
      <c r="L61" s="56">
        <v>1489653.69</v>
      </c>
      <c r="M61" s="56">
        <v>0</v>
      </c>
      <c r="N61" s="56">
        <v>0</v>
      </c>
      <c r="O61" s="273">
        <v>12500</v>
      </c>
      <c r="P61" s="273">
        <v>115819.73</v>
      </c>
      <c r="S61" s="273">
        <v>0</v>
      </c>
      <c r="T61" s="273">
        <v>3026</v>
      </c>
      <c r="X61" s="56">
        <v>0</v>
      </c>
      <c r="Y61" s="56">
        <v>2697686.89</v>
      </c>
      <c r="Z61" s="56">
        <v>24192.07</v>
      </c>
      <c r="AA61" s="56">
        <v>3033155.83</v>
      </c>
      <c r="AB61" s="98">
        <v>486826.72</v>
      </c>
      <c r="AC61" s="98">
        <v>0</v>
      </c>
      <c r="AF61" s="98">
        <v>340973.5</v>
      </c>
      <c r="AG61" s="98">
        <v>42300</v>
      </c>
      <c r="AH61" s="299">
        <v>487303.5</v>
      </c>
      <c r="AL61" s="122">
        <v>150149.26</v>
      </c>
      <c r="AM61" s="122">
        <v>15565.85</v>
      </c>
    </row>
    <row r="62" spans="1:41" x14ac:dyDescent="0.2">
      <c r="A62" s="56" t="s">
        <v>1650</v>
      </c>
      <c r="B62" s="269">
        <v>126968.27</v>
      </c>
      <c r="C62" s="269">
        <v>88319</v>
      </c>
      <c r="F62" s="121">
        <v>348075.84</v>
      </c>
      <c r="G62" s="121">
        <v>0</v>
      </c>
      <c r="J62" s="56">
        <v>0</v>
      </c>
      <c r="K62" s="56">
        <v>759496.52</v>
      </c>
      <c r="L62" s="56">
        <v>694539.73</v>
      </c>
      <c r="M62" s="56">
        <v>0</v>
      </c>
      <c r="N62" s="56">
        <v>0</v>
      </c>
      <c r="O62" s="273">
        <v>3000</v>
      </c>
      <c r="P62" s="273">
        <v>52649.41</v>
      </c>
      <c r="S62" s="273">
        <v>0</v>
      </c>
      <c r="T62" s="273">
        <v>325</v>
      </c>
      <c r="X62" s="56">
        <v>0</v>
      </c>
      <c r="Y62" s="56">
        <v>-316314.63</v>
      </c>
      <c r="Z62" s="56">
        <v>130669.97</v>
      </c>
      <c r="AA62" s="56">
        <v>2266667.36</v>
      </c>
      <c r="AB62" s="98">
        <v>75179.899999999994</v>
      </c>
      <c r="AF62" s="98">
        <v>192223.5</v>
      </c>
      <c r="AG62" s="98">
        <v>1500</v>
      </c>
      <c r="AH62" s="299">
        <v>250293.5</v>
      </c>
      <c r="AL62" s="122">
        <v>112365.59</v>
      </c>
      <c r="AM62" s="122">
        <v>22527.06</v>
      </c>
    </row>
    <row r="63" spans="1:41" x14ac:dyDescent="0.2">
      <c r="A63" s="56" t="s">
        <v>1651</v>
      </c>
      <c r="B63" s="269">
        <v>343590.96</v>
      </c>
      <c r="C63" s="269">
        <v>38474.910000000003</v>
      </c>
      <c r="F63" s="121">
        <v>36647.230000000003</v>
      </c>
      <c r="G63" s="121">
        <v>0</v>
      </c>
      <c r="J63" s="56">
        <v>0</v>
      </c>
      <c r="K63" s="56">
        <v>198827.83</v>
      </c>
      <c r="L63" s="56">
        <v>291285.67</v>
      </c>
      <c r="M63" s="56">
        <v>0</v>
      </c>
      <c r="N63" s="56">
        <v>0</v>
      </c>
      <c r="O63" s="273">
        <v>3500</v>
      </c>
      <c r="P63" s="273">
        <v>37183.910000000003</v>
      </c>
      <c r="S63" s="273">
        <v>0</v>
      </c>
      <c r="T63" s="273">
        <v>1984.57</v>
      </c>
      <c r="X63" s="56">
        <v>0</v>
      </c>
      <c r="Y63" s="56">
        <v>0</v>
      </c>
      <c r="Z63" s="56">
        <v>-1120376.51</v>
      </c>
      <c r="AA63" s="56">
        <v>1987498.73</v>
      </c>
      <c r="AB63" s="98">
        <v>134423.88</v>
      </c>
      <c r="AF63" s="98">
        <v>80020.5</v>
      </c>
      <c r="AG63" s="98">
        <v>0</v>
      </c>
      <c r="AH63" s="299">
        <v>126450.5</v>
      </c>
      <c r="AL63" s="122">
        <v>70393.3</v>
      </c>
      <c r="AM63" s="122">
        <v>16782.68</v>
      </c>
    </row>
    <row r="64" spans="1:41" x14ac:dyDescent="0.2">
      <c r="A64" s="56" t="s">
        <v>1652</v>
      </c>
      <c r="B64" s="269">
        <v>439058.01</v>
      </c>
      <c r="C64" s="269">
        <v>2400</v>
      </c>
      <c r="F64" s="121">
        <v>109859.55</v>
      </c>
      <c r="G64" s="121">
        <v>0</v>
      </c>
      <c r="J64" s="56">
        <v>0</v>
      </c>
      <c r="K64" s="56">
        <v>206909.98</v>
      </c>
      <c r="L64" s="56">
        <v>187314</v>
      </c>
      <c r="M64" s="56">
        <v>0</v>
      </c>
      <c r="N64" s="56">
        <v>0</v>
      </c>
      <c r="O64" s="273">
        <v>5800</v>
      </c>
      <c r="P64" s="273">
        <v>46993.22</v>
      </c>
      <c r="S64" s="273">
        <v>0</v>
      </c>
      <c r="T64" s="273">
        <v>0</v>
      </c>
      <c r="X64" s="56">
        <v>0</v>
      </c>
      <c r="Y64" s="56">
        <v>417150.96</v>
      </c>
      <c r="Z64" s="56">
        <v>217407.24</v>
      </c>
      <c r="AA64" s="56">
        <v>132947.94</v>
      </c>
      <c r="AB64" s="98">
        <v>278274.02</v>
      </c>
      <c r="AC64" s="98">
        <v>40000</v>
      </c>
      <c r="AF64" s="98">
        <v>73668.5</v>
      </c>
      <c r="AH64" s="299">
        <v>159828.5</v>
      </c>
      <c r="AL64" s="122">
        <v>81743.839999999997</v>
      </c>
      <c r="AM64" s="122">
        <v>14736</v>
      </c>
    </row>
    <row r="65" spans="1:42" x14ac:dyDescent="0.2">
      <c r="A65" s="56" t="s">
        <v>1654</v>
      </c>
      <c r="B65" s="269">
        <v>495264.02</v>
      </c>
      <c r="C65" s="269">
        <v>32530.75</v>
      </c>
      <c r="F65" s="121">
        <v>194303.26</v>
      </c>
      <c r="G65" s="121">
        <v>0</v>
      </c>
      <c r="J65" s="56">
        <v>0</v>
      </c>
      <c r="K65" s="56">
        <v>392156.17</v>
      </c>
      <c r="L65" s="56">
        <v>316460.5</v>
      </c>
      <c r="M65" s="56">
        <v>0</v>
      </c>
      <c r="N65" s="56">
        <v>0</v>
      </c>
      <c r="O65" s="273">
        <v>18080</v>
      </c>
      <c r="P65" s="273">
        <v>50360</v>
      </c>
      <c r="S65" s="273">
        <v>0</v>
      </c>
      <c r="T65" s="273">
        <v>4146.1400000000003</v>
      </c>
      <c r="X65" s="56">
        <v>0</v>
      </c>
      <c r="Y65" s="56">
        <v>-1499661.35</v>
      </c>
      <c r="Z65" s="56">
        <v>0</v>
      </c>
      <c r="AA65" s="56">
        <v>2590732.39</v>
      </c>
      <c r="AB65" s="98">
        <v>426524.24</v>
      </c>
      <c r="AF65" s="98">
        <v>204840</v>
      </c>
      <c r="AG65" s="98">
        <v>33042</v>
      </c>
      <c r="AH65" s="299">
        <v>317552</v>
      </c>
      <c r="AL65" s="122">
        <v>79796.72</v>
      </c>
    </row>
    <row r="66" spans="1:42" x14ac:dyDescent="0.2">
      <c r="A66" s="56" t="s">
        <v>1655</v>
      </c>
      <c r="B66" s="269">
        <v>880738.85</v>
      </c>
      <c r="C66" s="269">
        <v>334634.08</v>
      </c>
      <c r="F66" s="121">
        <v>21934.18</v>
      </c>
      <c r="G66" s="121">
        <v>0</v>
      </c>
      <c r="J66" s="56">
        <v>0</v>
      </c>
      <c r="K66" s="56">
        <v>1187662.1599999999</v>
      </c>
      <c r="L66" s="56">
        <v>250451.62</v>
      </c>
      <c r="M66" s="56">
        <v>0</v>
      </c>
      <c r="N66" s="56">
        <v>0</v>
      </c>
      <c r="O66" s="273">
        <v>2600</v>
      </c>
      <c r="P66" s="273">
        <v>40002.18</v>
      </c>
      <c r="S66" s="273">
        <v>0</v>
      </c>
      <c r="T66" s="273">
        <v>268.12</v>
      </c>
      <c r="X66" s="56">
        <v>0</v>
      </c>
      <c r="Y66" s="56">
        <v>150061.75</v>
      </c>
      <c r="Z66" s="56">
        <v>703870.82</v>
      </c>
      <c r="AA66" s="56">
        <v>2642678.98</v>
      </c>
      <c r="AB66" s="98">
        <v>14505.37</v>
      </c>
      <c r="AF66" s="98">
        <v>123907</v>
      </c>
      <c r="AG66" s="98">
        <v>15200</v>
      </c>
      <c r="AH66" s="122">
        <v>165647</v>
      </c>
      <c r="AL66" s="122">
        <v>43791.7</v>
      </c>
      <c r="AM66" s="122">
        <v>20603.39</v>
      </c>
    </row>
    <row r="67" spans="1:42" x14ac:dyDescent="0.2">
      <c r="A67" s="56" t="s">
        <v>1658</v>
      </c>
      <c r="B67" s="269">
        <v>635956.1</v>
      </c>
      <c r="C67" s="269">
        <v>51357</v>
      </c>
      <c r="F67" s="121">
        <v>106354.82</v>
      </c>
      <c r="G67" s="121">
        <v>0</v>
      </c>
      <c r="J67" s="56">
        <v>0</v>
      </c>
      <c r="K67" s="56">
        <v>964573</v>
      </c>
      <c r="L67" s="56">
        <v>396424.18</v>
      </c>
      <c r="M67" s="56">
        <v>0</v>
      </c>
      <c r="N67" s="56">
        <v>0</v>
      </c>
      <c r="O67" s="273">
        <v>5000</v>
      </c>
      <c r="P67" s="273">
        <v>51361.4</v>
      </c>
      <c r="S67" s="273">
        <v>0</v>
      </c>
      <c r="T67" s="273">
        <v>2586</v>
      </c>
      <c r="X67" s="56">
        <v>0</v>
      </c>
      <c r="Y67" s="56">
        <v>0</v>
      </c>
      <c r="Z67" s="56">
        <v>346217.18</v>
      </c>
      <c r="AA67" s="56">
        <v>1770327</v>
      </c>
      <c r="AB67" s="98">
        <v>133315.97</v>
      </c>
      <c r="AF67" s="98">
        <v>109955.16</v>
      </c>
      <c r="AG67" s="98">
        <v>1500</v>
      </c>
      <c r="AH67" s="299">
        <v>175475.16</v>
      </c>
      <c r="AL67" s="122">
        <v>76597.95</v>
      </c>
      <c r="AM67" s="122">
        <v>10938.5</v>
      </c>
    </row>
    <row r="68" spans="1:42" x14ac:dyDescent="0.2">
      <c r="A68" s="56" t="s">
        <v>1659</v>
      </c>
      <c r="B68" s="269">
        <v>528718.80000000005</v>
      </c>
      <c r="C68" s="269">
        <v>53921</v>
      </c>
      <c r="F68" s="121">
        <v>147377.65</v>
      </c>
      <c r="G68" s="121">
        <v>0</v>
      </c>
      <c r="J68" s="56">
        <v>0</v>
      </c>
      <c r="K68" s="56">
        <v>877047.51</v>
      </c>
      <c r="L68" s="56">
        <v>703410.28</v>
      </c>
      <c r="M68" s="56">
        <v>0</v>
      </c>
      <c r="N68" s="56">
        <v>0</v>
      </c>
      <c r="O68" s="273">
        <v>28504</v>
      </c>
      <c r="P68" s="273">
        <v>87702.42</v>
      </c>
      <c r="S68" s="273">
        <v>0</v>
      </c>
      <c r="T68" s="273">
        <v>188.79</v>
      </c>
      <c r="X68" s="56">
        <v>0</v>
      </c>
      <c r="Y68" s="56">
        <v>0</v>
      </c>
      <c r="Z68" s="56">
        <v>0</v>
      </c>
      <c r="AA68" s="56">
        <v>3470807.24</v>
      </c>
      <c r="AB68" s="98">
        <v>231997.25</v>
      </c>
      <c r="AF68" s="98">
        <v>96930</v>
      </c>
      <c r="AH68" s="299">
        <v>145180</v>
      </c>
      <c r="AL68" s="122">
        <v>95746.57</v>
      </c>
      <c r="AM68" s="122">
        <v>7030</v>
      </c>
    </row>
    <row r="69" spans="1:42" x14ac:dyDescent="0.2">
      <c r="A69" s="56" t="s">
        <v>1660</v>
      </c>
      <c r="B69" s="269">
        <v>119925.34</v>
      </c>
      <c r="C69" s="269">
        <v>51876.9</v>
      </c>
      <c r="F69" s="121">
        <v>39373.040000000001</v>
      </c>
      <c r="G69" s="121">
        <v>0</v>
      </c>
      <c r="J69" s="56">
        <v>0</v>
      </c>
      <c r="K69" s="56">
        <v>193457.58</v>
      </c>
      <c r="L69" s="56">
        <v>627922.68000000005</v>
      </c>
      <c r="M69" s="56">
        <v>0</v>
      </c>
      <c r="N69" s="56">
        <v>0</v>
      </c>
      <c r="O69" s="273">
        <v>4500</v>
      </c>
      <c r="P69" s="273">
        <v>40563.760000000002</v>
      </c>
      <c r="S69" s="273">
        <v>0</v>
      </c>
      <c r="T69" s="273">
        <v>1518</v>
      </c>
      <c r="X69" s="56">
        <v>0</v>
      </c>
      <c r="Y69" s="56">
        <v>0</v>
      </c>
      <c r="Z69" s="56">
        <v>-175425.58</v>
      </c>
      <c r="AA69" s="56">
        <v>1201384.94</v>
      </c>
      <c r="AB69" s="98">
        <v>66704.33</v>
      </c>
      <c r="AF69" s="98">
        <v>76097</v>
      </c>
      <c r="AG69" s="98">
        <v>1500</v>
      </c>
      <c r="AH69" s="299">
        <v>116747</v>
      </c>
      <c r="AL69" s="122">
        <v>61424.76</v>
      </c>
      <c r="AM69" s="122">
        <v>6115.15</v>
      </c>
    </row>
    <row r="70" spans="1:42" x14ac:dyDescent="0.2">
      <c r="A70" s="56" t="s">
        <v>1662</v>
      </c>
      <c r="B70" s="269">
        <v>284322.81</v>
      </c>
      <c r="C70" s="269">
        <v>15360.5</v>
      </c>
      <c r="F70" s="121">
        <v>129488.1</v>
      </c>
      <c r="G70" s="121">
        <v>0</v>
      </c>
      <c r="J70" s="56">
        <v>0</v>
      </c>
      <c r="K70" s="56">
        <v>365065.4</v>
      </c>
      <c r="L70" s="56">
        <v>232618.39</v>
      </c>
      <c r="M70" s="56">
        <v>0</v>
      </c>
      <c r="N70" s="56">
        <v>0</v>
      </c>
      <c r="O70" s="273">
        <v>1400</v>
      </c>
      <c r="P70" s="273">
        <v>45300</v>
      </c>
      <c r="S70" s="273">
        <v>0</v>
      </c>
      <c r="T70" s="273">
        <v>0.01</v>
      </c>
      <c r="X70" s="56">
        <v>0</v>
      </c>
      <c r="Y70" s="56">
        <v>0</v>
      </c>
      <c r="Z70" s="56">
        <v>-1490846.97</v>
      </c>
      <c r="AA70" s="56">
        <v>2538134.58</v>
      </c>
      <c r="AB70" s="98">
        <v>65426.85</v>
      </c>
      <c r="AF70" s="98">
        <v>231255.5</v>
      </c>
      <c r="AG70" s="98">
        <v>1000</v>
      </c>
      <c r="AH70" s="299">
        <v>281659.5</v>
      </c>
      <c r="AL70" s="122">
        <v>80797.279999999999</v>
      </c>
      <c r="AM70" s="122">
        <v>2357.9899999999998</v>
      </c>
    </row>
    <row r="71" spans="1:42" x14ac:dyDescent="0.2">
      <c r="A71" s="56" t="s">
        <v>1663</v>
      </c>
      <c r="B71" s="269">
        <v>226010.69</v>
      </c>
      <c r="C71" s="269">
        <v>46000</v>
      </c>
      <c r="F71" s="121">
        <v>65234.86</v>
      </c>
      <c r="G71" s="121">
        <v>0</v>
      </c>
      <c r="J71" s="56">
        <v>0</v>
      </c>
      <c r="K71" s="56">
        <v>356353.12</v>
      </c>
      <c r="L71" s="56">
        <v>467634</v>
      </c>
      <c r="M71" s="56">
        <v>0</v>
      </c>
      <c r="N71" s="56">
        <v>0</v>
      </c>
      <c r="O71" s="273">
        <v>0</v>
      </c>
      <c r="P71" s="273">
        <v>44775</v>
      </c>
      <c r="S71" s="273">
        <v>0</v>
      </c>
      <c r="T71" s="273">
        <v>399.05</v>
      </c>
      <c r="X71" s="56">
        <v>0</v>
      </c>
      <c r="Y71" s="56">
        <v>0</v>
      </c>
      <c r="Z71" s="56">
        <v>-684074.32</v>
      </c>
      <c r="AA71" s="56">
        <v>1881601.57</v>
      </c>
      <c r="AB71" s="98">
        <v>101422.72</v>
      </c>
      <c r="AF71" s="98">
        <v>116018</v>
      </c>
      <c r="AG71" s="98">
        <v>2500</v>
      </c>
      <c r="AH71" s="299">
        <v>184808</v>
      </c>
      <c r="AL71" s="122">
        <v>75030.84</v>
      </c>
      <c r="AM71" s="122">
        <v>11592.51</v>
      </c>
    </row>
    <row r="72" spans="1:42" x14ac:dyDescent="0.2">
      <c r="A72" s="56" t="s">
        <v>1664</v>
      </c>
      <c r="B72" s="269">
        <v>266990.31</v>
      </c>
      <c r="C72" s="269">
        <v>35596</v>
      </c>
      <c r="F72" s="121">
        <v>39468.92</v>
      </c>
      <c r="G72" s="121">
        <v>0</v>
      </c>
      <c r="J72" s="56">
        <v>0</v>
      </c>
      <c r="K72" s="56">
        <v>573636.46</v>
      </c>
      <c r="L72" s="56">
        <v>225019.04</v>
      </c>
      <c r="M72" s="56">
        <v>0</v>
      </c>
      <c r="N72" s="56">
        <v>0</v>
      </c>
      <c r="O72" s="273">
        <v>2320</v>
      </c>
      <c r="P72" s="273">
        <v>35653.449999999997</v>
      </c>
      <c r="S72" s="273">
        <v>0</v>
      </c>
      <c r="T72" s="273">
        <v>2413.41</v>
      </c>
      <c r="X72" s="56">
        <v>0</v>
      </c>
      <c r="Y72" s="56">
        <v>-1595274.18</v>
      </c>
      <c r="Z72" s="56">
        <v>0</v>
      </c>
      <c r="AA72" s="56">
        <v>2618687.59</v>
      </c>
      <c r="AB72" s="98">
        <v>199004.25</v>
      </c>
      <c r="AF72" s="98">
        <v>35542.5</v>
      </c>
      <c r="AH72" s="299">
        <v>91102.5</v>
      </c>
      <c r="AL72" s="122">
        <v>45202.2</v>
      </c>
      <c r="AM72" s="122">
        <v>14271.59</v>
      </c>
      <c r="AP72" s="122">
        <v>2130</v>
      </c>
    </row>
    <row r="73" spans="1:42" x14ac:dyDescent="0.2">
      <c r="A73" s="56" t="s">
        <v>1665</v>
      </c>
      <c r="B73" s="269">
        <v>218933.39</v>
      </c>
      <c r="C73" s="269">
        <v>20300.849999999999</v>
      </c>
      <c r="F73" s="121">
        <v>25449.03</v>
      </c>
      <c r="G73" s="121">
        <v>0</v>
      </c>
      <c r="J73" s="56">
        <v>0</v>
      </c>
      <c r="K73" s="56">
        <v>31360.2</v>
      </c>
      <c r="L73" s="56">
        <v>134458.65</v>
      </c>
      <c r="M73" s="56">
        <v>0</v>
      </c>
      <c r="N73" s="56">
        <v>0</v>
      </c>
      <c r="O73" s="273">
        <v>62300</v>
      </c>
      <c r="P73" s="273">
        <v>43624.08</v>
      </c>
      <c r="S73" s="273">
        <v>0</v>
      </c>
      <c r="T73" s="273">
        <v>0</v>
      </c>
      <c r="X73" s="56">
        <v>0</v>
      </c>
      <c r="Y73" s="56">
        <v>0</v>
      </c>
      <c r="Z73" s="56">
        <v>48036.44</v>
      </c>
      <c r="AA73" s="56">
        <v>2255161.35</v>
      </c>
      <c r="AB73" s="98">
        <v>106216.32000000001</v>
      </c>
      <c r="AF73" s="98">
        <v>105266</v>
      </c>
      <c r="AG73" s="98">
        <v>3000</v>
      </c>
      <c r="AH73" s="299">
        <v>126866</v>
      </c>
      <c r="AL73" s="122">
        <v>50741.49</v>
      </c>
      <c r="AM73" s="122">
        <v>4750.04</v>
      </c>
    </row>
    <row r="74" spans="1:42" x14ac:dyDescent="0.2">
      <c r="A74" s="56" t="s">
        <v>1666</v>
      </c>
      <c r="B74" s="269">
        <v>520876.43</v>
      </c>
      <c r="C74" s="269">
        <v>62723.39</v>
      </c>
      <c r="F74" s="121">
        <v>55505.77</v>
      </c>
      <c r="G74" s="121">
        <v>0</v>
      </c>
      <c r="J74" s="56">
        <v>0</v>
      </c>
      <c r="K74" s="56">
        <v>711665.05</v>
      </c>
      <c r="L74" s="56">
        <v>178873.68</v>
      </c>
      <c r="M74" s="56">
        <v>0</v>
      </c>
      <c r="N74" s="56">
        <v>0</v>
      </c>
      <c r="O74" s="273">
        <v>2000</v>
      </c>
      <c r="P74" s="273">
        <v>62005.440000000002</v>
      </c>
      <c r="S74" s="273">
        <v>0</v>
      </c>
      <c r="T74" s="273">
        <v>443.2</v>
      </c>
      <c r="X74" s="56">
        <v>0</v>
      </c>
      <c r="Y74" s="56">
        <v>0</v>
      </c>
      <c r="Z74" s="56">
        <v>-951819.8</v>
      </c>
      <c r="AA74" s="56">
        <v>2065017.96</v>
      </c>
      <c r="AB74" s="98">
        <v>350123.33</v>
      </c>
      <c r="AC74" s="98">
        <v>175000</v>
      </c>
      <c r="AF74" s="98">
        <v>89671</v>
      </c>
      <c r="AH74" s="299">
        <v>189968</v>
      </c>
      <c r="AL74" s="122">
        <v>63881.599999999999</v>
      </c>
      <c r="AM74" s="122">
        <v>8947.2099999999991</v>
      </c>
    </row>
    <row r="75" spans="1:42" x14ac:dyDescent="0.2">
      <c r="A75" s="56" t="s">
        <v>1667</v>
      </c>
      <c r="B75" s="269">
        <v>587987.4</v>
      </c>
      <c r="C75" s="269">
        <v>145864.88</v>
      </c>
      <c r="F75" s="121">
        <v>254503.16</v>
      </c>
      <c r="G75" s="121">
        <v>0</v>
      </c>
      <c r="J75" s="56">
        <v>0</v>
      </c>
      <c r="K75" s="56">
        <v>393947.81</v>
      </c>
      <c r="L75" s="56">
        <v>743000.76</v>
      </c>
      <c r="M75" s="56">
        <v>0</v>
      </c>
      <c r="N75" s="56">
        <v>0</v>
      </c>
      <c r="O75" s="273">
        <v>2500</v>
      </c>
      <c r="P75" s="273">
        <v>48066.07</v>
      </c>
      <c r="S75" s="273">
        <v>0</v>
      </c>
      <c r="T75" s="273">
        <v>2672</v>
      </c>
      <c r="X75" s="56">
        <v>0</v>
      </c>
      <c r="Y75" s="56">
        <v>0</v>
      </c>
      <c r="Z75" s="56">
        <v>-250903.15</v>
      </c>
      <c r="AA75" s="56">
        <v>2127187.88</v>
      </c>
      <c r="AB75" s="98">
        <v>413629.48</v>
      </c>
      <c r="AD75" s="98">
        <v>300</v>
      </c>
      <c r="AF75" s="98">
        <v>92792</v>
      </c>
      <c r="AG75" s="98">
        <v>17800</v>
      </c>
      <c r="AH75" s="299">
        <v>198502</v>
      </c>
      <c r="AL75" s="122">
        <v>90630.88</v>
      </c>
      <c r="AM75" s="122">
        <v>24407.39</v>
      </c>
    </row>
    <row r="76" spans="1:42" x14ac:dyDescent="0.2">
      <c r="A76" s="56" t="s">
        <v>1801</v>
      </c>
      <c r="B76" s="269">
        <v>703004.04</v>
      </c>
      <c r="C76" s="269">
        <v>53251.7</v>
      </c>
      <c r="F76" s="121">
        <v>89601.55</v>
      </c>
      <c r="G76" s="121">
        <v>0</v>
      </c>
      <c r="J76" s="56">
        <v>0</v>
      </c>
      <c r="K76" s="56">
        <v>907344.34</v>
      </c>
      <c r="L76" s="56">
        <v>861221.8</v>
      </c>
      <c r="M76" s="56">
        <v>0</v>
      </c>
      <c r="N76" s="56">
        <v>0</v>
      </c>
      <c r="O76" s="273">
        <v>4500</v>
      </c>
      <c r="P76" s="273">
        <v>51880.79</v>
      </c>
      <c r="S76" s="273">
        <v>0</v>
      </c>
      <c r="T76" s="273">
        <v>0</v>
      </c>
      <c r="X76" s="56">
        <v>0</v>
      </c>
      <c r="Y76" s="56">
        <v>0</v>
      </c>
      <c r="Z76" s="56">
        <v>328085.96999999997</v>
      </c>
      <c r="AA76" s="56">
        <v>3692657.78</v>
      </c>
      <c r="AB76" s="98">
        <v>124857.47</v>
      </c>
      <c r="AC76" s="98">
        <v>0</v>
      </c>
      <c r="AF76" s="98">
        <v>141088.5</v>
      </c>
      <c r="AH76" s="299">
        <v>193278.5</v>
      </c>
      <c r="AL76" s="122">
        <v>67862.28</v>
      </c>
      <c r="AM76" s="122">
        <v>27910.45</v>
      </c>
    </row>
    <row r="77" spans="1:42" x14ac:dyDescent="0.2">
      <c r="A77" s="56" t="s">
        <v>1668</v>
      </c>
      <c r="B77" s="269">
        <v>43693.16</v>
      </c>
      <c r="C77" s="269">
        <v>43509</v>
      </c>
      <c r="F77" s="121">
        <v>11725.48</v>
      </c>
      <c r="G77" s="121">
        <v>0</v>
      </c>
      <c r="J77" s="56">
        <v>0</v>
      </c>
      <c r="K77" s="56">
        <v>2773717.78</v>
      </c>
      <c r="L77" s="56">
        <v>89821.62</v>
      </c>
      <c r="M77" s="56">
        <v>0</v>
      </c>
      <c r="N77" s="56">
        <v>0</v>
      </c>
      <c r="O77" s="273">
        <v>3000</v>
      </c>
      <c r="P77" s="273">
        <v>33047.129999999997</v>
      </c>
      <c r="S77" s="273">
        <v>35000</v>
      </c>
      <c r="T77" s="273">
        <v>0</v>
      </c>
      <c r="X77" s="56">
        <v>0</v>
      </c>
      <c r="Y77" s="56">
        <v>0</v>
      </c>
      <c r="Z77" s="56">
        <v>246.09</v>
      </c>
      <c r="AA77" s="56">
        <v>2241713.0099999998</v>
      </c>
      <c r="AB77" s="98">
        <v>0</v>
      </c>
      <c r="AF77" s="98">
        <v>79900</v>
      </c>
      <c r="AG77" s="98">
        <v>3820</v>
      </c>
      <c r="AH77" s="299">
        <v>136400</v>
      </c>
      <c r="AL77" s="122">
        <v>32050.41</v>
      </c>
      <c r="AM77" s="122">
        <v>23425.61</v>
      </c>
    </row>
    <row r="78" spans="1:42" x14ac:dyDescent="0.2">
      <c r="A78" s="56" t="s">
        <v>1669</v>
      </c>
      <c r="B78" s="269">
        <v>147260.49</v>
      </c>
      <c r="C78" s="269">
        <v>55657</v>
      </c>
      <c r="F78" s="121">
        <v>41728.410000000003</v>
      </c>
      <c r="G78" s="121">
        <v>0</v>
      </c>
      <c r="J78" s="56">
        <v>0</v>
      </c>
      <c r="K78" s="56">
        <v>769617.02</v>
      </c>
      <c r="L78" s="56">
        <v>460766.16</v>
      </c>
      <c r="M78" s="56">
        <v>0</v>
      </c>
      <c r="N78" s="56">
        <v>0</v>
      </c>
      <c r="O78" s="273">
        <v>3000</v>
      </c>
      <c r="P78" s="273">
        <v>46038.97</v>
      </c>
      <c r="S78" s="273">
        <v>21200</v>
      </c>
      <c r="T78" s="273">
        <v>31500</v>
      </c>
      <c r="X78" s="56">
        <v>0</v>
      </c>
      <c r="Y78" s="56">
        <v>0</v>
      </c>
      <c r="Z78" s="56">
        <v>-432769.21</v>
      </c>
      <c r="AA78" s="56">
        <v>1881918.88</v>
      </c>
      <c r="AB78" s="98">
        <v>55267.4</v>
      </c>
      <c r="AF78" s="98">
        <v>95585</v>
      </c>
      <c r="AH78" s="299">
        <v>156475</v>
      </c>
      <c r="AL78" s="122">
        <v>41757.160000000003</v>
      </c>
      <c r="AM78" s="122">
        <v>26310.799999999999</v>
      </c>
    </row>
    <row r="79" spans="1:42" x14ac:dyDescent="0.2">
      <c r="A79" s="56" t="s">
        <v>1670</v>
      </c>
      <c r="B79" s="269">
        <v>18780.97</v>
      </c>
      <c r="C79" s="269">
        <v>17204.75</v>
      </c>
      <c r="F79" s="121">
        <v>25540.46</v>
      </c>
      <c r="G79" s="121">
        <v>0</v>
      </c>
      <c r="J79" s="56">
        <v>0</v>
      </c>
      <c r="K79" s="56">
        <v>753049.92</v>
      </c>
      <c r="L79" s="56">
        <v>1173570.69</v>
      </c>
      <c r="M79" s="56">
        <v>0</v>
      </c>
      <c r="N79" s="56">
        <v>0</v>
      </c>
      <c r="O79" s="273">
        <v>13950</v>
      </c>
      <c r="P79" s="273">
        <v>32850</v>
      </c>
      <c r="S79" s="273">
        <v>51300</v>
      </c>
      <c r="T79" s="273">
        <v>0</v>
      </c>
      <c r="X79" s="56">
        <v>5000</v>
      </c>
      <c r="Y79" s="56">
        <v>0</v>
      </c>
      <c r="Z79" s="56">
        <v>0</v>
      </c>
      <c r="AA79" s="56">
        <v>1941230.36</v>
      </c>
      <c r="AB79" s="98">
        <v>19402.25</v>
      </c>
      <c r="AF79" s="98">
        <v>112085</v>
      </c>
      <c r="AH79" s="299">
        <v>166555</v>
      </c>
      <c r="AL79" s="122">
        <v>27939.19</v>
      </c>
      <c r="AM79" s="122">
        <v>15688.78</v>
      </c>
      <c r="AP79" s="122">
        <v>0</v>
      </c>
    </row>
    <row r="80" spans="1:42" x14ac:dyDescent="0.2">
      <c r="A80" s="56" t="s">
        <v>1671</v>
      </c>
      <c r="B80" s="269">
        <v>165766.29</v>
      </c>
      <c r="C80" s="269">
        <v>12791</v>
      </c>
      <c r="F80" s="121">
        <v>23275.55</v>
      </c>
      <c r="G80" s="121">
        <v>0</v>
      </c>
      <c r="J80" s="56">
        <v>0</v>
      </c>
      <c r="K80" s="56">
        <v>357355.4</v>
      </c>
      <c r="L80" s="56">
        <v>40259.97</v>
      </c>
      <c r="M80" s="56">
        <v>0</v>
      </c>
      <c r="N80" s="56">
        <v>0</v>
      </c>
      <c r="O80" s="273">
        <v>4140</v>
      </c>
      <c r="P80" s="273">
        <v>50415.86</v>
      </c>
      <c r="S80" s="273">
        <v>0</v>
      </c>
      <c r="T80" s="273">
        <v>0</v>
      </c>
      <c r="X80" s="56">
        <v>5000</v>
      </c>
      <c r="Y80" s="56">
        <v>0</v>
      </c>
      <c r="Z80" s="56">
        <v>0</v>
      </c>
      <c r="AA80" s="56">
        <v>1940061.77</v>
      </c>
      <c r="AB80" s="98">
        <v>37385</v>
      </c>
      <c r="AF80" s="98">
        <v>172907</v>
      </c>
      <c r="AG80" s="98">
        <v>17900</v>
      </c>
      <c r="AH80" s="299">
        <v>259627</v>
      </c>
      <c r="AL80" s="122">
        <v>43890</v>
      </c>
      <c r="AM80" s="122">
        <v>16795.07</v>
      </c>
    </row>
    <row r="81" spans="1:39" x14ac:dyDescent="0.2">
      <c r="A81" s="56" t="s">
        <v>1672</v>
      </c>
      <c r="B81" s="269">
        <v>79216.56</v>
      </c>
      <c r="C81" s="269">
        <v>20884</v>
      </c>
      <c r="F81" s="121">
        <v>47030.98</v>
      </c>
      <c r="G81" s="121">
        <v>0</v>
      </c>
      <c r="J81" s="56">
        <v>0</v>
      </c>
      <c r="K81" s="56">
        <v>293002</v>
      </c>
      <c r="L81" s="56">
        <v>-248276.88</v>
      </c>
      <c r="M81" s="56">
        <v>0</v>
      </c>
      <c r="N81" s="56">
        <v>0</v>
      </c>
      <c r="O81" s="273">
        <v>346035.7</v>
      </c>
      <c r="P81" s="273">
        <v>140935.67000000001</v>
      </c>
      <c r="S81" s="273">
        <v>1600</v>
      </c>
      <c r="T81" s="273">
        <v>0</v>
      </c>
      <c r="X81" s="56">
        <v>5000</v>
      </c>
      <c r="Y81" s="56">
        <v>0</v>
      </c>
      <c r="Z81" s="56">
        <v>0</v>
      </c>
      <c r="AA81" s="56">
        <v>2076384.94</v>
      </c>
      <c r="AB81" s="98">
        <v>23514.27</v>
      </c>
      <c r="AF81" s="98">
        <v>103110</v>
      </c>
      <c r="AH81" s="299">
        <v>144700</v>
      </c>
      <c r="AL81" s="122">
        <v>39551.230000000003</v>
      </c>
      <c r="AM81" s="122">
        <v>9705.33</v>
      </c>
    </row>
    <row r="82" spans="1:39" x14ac:dyDescent="0.2">
      <c r="A82" s="56" t="s">
        <v>1673</v>
      </c>
      <c r="B82" s="269">
        <v>291643.46000000002</v>
      </c>
      <c r="C82" s="269">
        <v>0</v>
      </c>
      <c r="F82" s="121">
        <v>136641.64000000001</v>
      </c>
      <c r="G82" s="121">
        <v>0</v>
      </c>
      <c r="J82" s="56">
        <v>0</v>
      </c>
      <c r="K82" s="56">
        <v>18905</v>
      </c>
      <c r="L82" s="56">
        <v>288963.53000000003</v>
      </c>
      <c r="M82" s="56">
        <v>0</v>
      </c>
      <c r="N82" s="56">
        <v>0</v>
      </c>
      <c r="O82" s="273">
        <v>0</v>
      </c>
      <c r="P82" s="273">
        <v>149577.44</v>
      </c>
      <c r="S82" s="273">
        <v>70000</v>
      </c>
      <c r="T82" s="273">
        <v>0</v>
      </c>
      <c r="X82" s="56">
        <v>10000</v>
      </c>
      <c r="Y82" s="56">
        <v>0</v>
      </c>
      <c r="Z82" s="56">
        <v>0</v>
      </c>
      <c r="AA82" s="56">
        <v>1879892.65</v>
      </c>
      <c r="AB82" s="98">
        <v>45455.91</v>
      </c>
      <c r="AF82" s="98">
        <v>69048</v>
      </c>
      <c r="AH82" s="299">
        <v>112458</v>
      </c>
      <c r="AL82" s="122">
        <v>104980.76</v>
      </c>
      <c r="AM82" s="122">
        <v>20560.009999999998</v>
      </c>
    </row>
    <row r="83" spans="1:39" x14ac:dyDescent="0.2">
      <c r="A83" s="56" t="s">
        <v>1674</v>
      </c>
      <c r="B83" s="269">
        <v>160394.76999999999</v>
      </c>
      <c r="C83" s="269">
        <v>54778.6</v>
      </c>
      <c r="F83" s="121">
        <v>22644.98</v>
      </c>
      <c r="G83" s="121">
        <v>0</v>
      </c>
      <c r="J83" s="56">
        <v>0</v>
      </c>
      <c r="K83" s="56">
        <v>310823.92</v>
      </c>
      <c r="L83" s="56">
        <v>240685.2</v>
      </c>
      <c r="M83" s="56">
        <v>0</v>
      </c>
      <c r="N83" s="56">
        <v>0</v>
      </c>
      <c r="O83" s="273">
        <v>2000</v>
      </c>
      <c r="P83" s="273">
        <v>66807.58</v>
      </c>
      <c r="S83" s="273">
        <v>67580</v>
      </c>
      <c r="T83" s="273">
        <v>0</v>
      </c>
      <c r="X83" s="56">
        <v>0</v>
      </c>
      <c r="Y83" s="56">
        <v>0</v>
      </c>
      <c r="Z83" s="56">
        <v>0</v>
      </c>
      <c r="AA83" s="56">
        <v>1840507.51</v>
      </c>
      <c r="AB83" s="98">
        <v>30505.45</v>
      </c>
      <c r="AF83" s="98">
        <v>174503</v>
      </c>
      <c r="AH83" s="299">
        <v>214083</v>
      </c>
      <c r="AL83" s="122">
        <v>42627.16</v>
      </c>
      <c r="AM83" s="122">
        <v>8441.17</v>
      </c>
    </row>
    <row r="84" spans="1:39" x14ac:dyDescent="0.2">
      <c r="A84" s="56" t="s">
        <v>1675</v>
      </c>
      <c r="B84" s="269">
        <v>24159.15</v>
      </c>
      <c r="C84" s="269">
        <v>13641</v>
      </c>
      <c r="F84" s="121">
        <v>45617</v>
      </c>
      <c r="G84" s="121">
        <v>0</v>
      </c>
      <c r="J84" s="56">
        <v>0</v>
      </c>
      <c r="K84" s="56">
        <v>723829.37</v>
      </c>
      <c r="L84" s="56">
        <v>74806.61</v>
      </c>
      <c r="M84" s="56">
        <v>0</v>
      </c>
      <c r="N84" s="56">
        <v>0</v>
      </c>
      <c r="O84" s="273">
        <v>48055</v>
      </c>
      <c r="P84" s="273">
        <v>66464.84</v>
      </c>
      <c r="S84" s="273">
        <v>5000</v>
      </c>
      <c r="T84" s="273">
        <v>67500</v>
      </c>
      <c r="X84" s="56">
        <v>0</v>
      </c>
      <c r="Y84" s="56">
        <v>0</v>
      </c>
      <c r="Z84" s="56">
        <v>-500.27</v>
      </c>
      <c r="AA84" s="56">
        <v>2651073.88</v>
      </c>
      <c r="AB84" s="98">
        <v>4820</v>
      </c>
      <c r="AF84" s="98">
        <v>68797</v>
      </c>
      <c r="AG84" s="98">
        <v>0</v>
      </c>
      <c r="AH84" s="299">
        <v>68797</v>
      </c>
      <c r="AL84" s="122">
        <v>2600</v>
      </c>
      <c r="AM84" s="122">
        <v>6332.39</v>
      </c>
    </row>
    <row r="85" spans="1:39" x14ac:dyDescent="0.2">
      <c r="A85" s="56" t="s">
        <v>1786</v>
      </c>
      <c r="B85" s="269">
        <v>48273.51</v>
      </c>
      <c r="C85" s="269">
        <v>14669</v>
      </c>
      <c r="F85" s="121">
        <v>8449.75</v>
      </c>
      <c r="G85" s="121">
        <v>0</v>
      </c>
      <c r="J85" s="56">
        <v>0</v>
      </c>
      <c r="K85" s="56">
        <v>483850.55</v>
      </c>
      <c r="L85" s="56">
        <v>241649.31</v>
      </c>
      <c r="M85" s="56">
        <v>0</v>
      </c>
      <c r="N85" s="56">
        <v>0</v>
      </c>
      <c r="O85" s="273">
        <v>2500</v>
      </c>
      <c r="P85" s="273">
        <v>85185.47</v>
      </c>
      <c r="S85" s="273">
        <v>42500</v>
      </c>
      <c r="T85" s="273">
        <v>0</v>
      </c>
      <c r="X85" s="56">
        <v>15000</v>
      </c>
      <c r="Y85" s="56">
        <v>0</v>
      </c>
      <c r="Z85" s="56">
        <v>0</v>
      </c>
      <c r="AA85" s="56">
        <v>3200752.69</v>
      </c>
      <c r="AB85" s="98">
        <v>39440</v>
      </c>
      <c r="AF85" s="98">
        <v>66079</v>
      </c>
      <c r="AH85" s="299">
        <v>117089</v>
      </c>
      <c r="AL85" s="122">
        <v>29185.47</v>
      </c>
      <c r="AM85" s="122">
        <v>24204.03</v>
      </c>
    </row>
    <row r="86" spans="1:39" x14ac:dyDescent="0.2">
      <c r="A86" s="56" t="s">
        <v>1676</v>
      </c>
      <c r="B86" s="269">
        <v>644756.77</v>
      </c>
      <c r="C86" s="269">
        <v>11416.5</v>
      </c>
      <c r="F86" s="121">
        <v>62356.34</v>
      </c>
      <c r="G86" s="121">
        <v>0</v>
      </c>
      <c r="J86" s="56">
        <v>0</v>
      </c>
      <c r="K86" s="56">
        <v>255670.45</v>
      </c>
      <c r="L86" s="56">
        <v>1067479.28</v>
      </c>
      <c r="M86" s="56">
        <v>0</v>
      </c>
      <c r="N86" s="56">
        <v>0</v>
      </c>
      <c r="O86" s="273">
        <v>1746</v>
      </c>
      <c r="P86" s="273">
        <v>30704.9</v>
      </c>
      <c r="S86" s="273">
        <v>0</v>
      </c>
      <c r="T86" s="273">
        <v>17.38</v>
      </c>
      <c r="X86" s="56">
        <v>376748</v>
      </c>
      <c r="Y86" s="56">
        <v>0</v>
      </c>
      <c r="Z86" s="56">
        <v>-332308.34999999998</v>
      </c>
      <c r="AA86" s="56">
        <v>1975689.39</v>
      </c>
      <c r="AB86" s="98">
        <v>12731.84</v>
      </c>
      <c r="AF86" s="98">
        <v>139067</v>
      </c>
      <c r="AH86" s="299">
        <v>199077</v>
      </c>
      <c r="AL86" s="122">
        <v>40775.870000000003</v>
      </c>
      <c r="AM86" s="122">
        <v>38710.78</v>
      </c>
    </row>
    <row r="87" spans="1:39" x14ac:dyDescent="0.2">
      <c r="A87" s="56" t="s">
        <v>1677</v>
      </c>
      <c r="B87" s="269">
        <v>1016289.57</v>
      </c>
      <c r="C87" s="269">
        <v>62772.9</v>
      </c>
      <c r="F87" s="121">
        <v>64853.77</v>
      </c>
      <c r="G87" s="121">
        <v>0</v>
      </c>
      <c r="J87" s="56">
        <v>0</v>
      </c>
      <c r="K87" s="56">
        <v>1832148.52</v>
      </c>
      <c r="L87" s="56">
        <v>893351.09</v>
      </c>
      <c r="M87" s="56">
        <v>0</v>
      </c>
      <c r="N87" s="56">
        <v>0</v>
      </c>
      <c r="O87" s="273">
        <v>3000</v>
      </c>
      <c r="P87" s="273">
        <v>44222.42</v>
      </c>
      <c r="S87" s="273">
        <v>0</v>
      </c>
      <c r="T87" s="273">
        <v>183.92</v>
      </c>
      <c r="X87" s="56">
        <v>0</v>
      </c>
      <c r="Y87" s="56">
        <v>0</v>
      </c>
      <c r="Z87" s="56">
        <v>851382.66</v>
      </c>
      <c r="AA87" s="56">
        <v>3812204.74</v>
      </c>
      <c r="AB87" s="98">
        <v>115982.92</v>
      </c>
      <c r="AD87" s="98">
        <v>0</v>
      </c>
      <c r="AF87" s="98">
        <v>113414</v>
      </c>
      <c r="AG87" s="98">
        <v>3000</v>
      </c>
      <c r="AH87" s="299">
        <v>200784</v>
      </c>
      <c r="AL87" s="122">
        <v>122759.86</v>
      </c>
      <c r="AM87" s="122">
        <v>60173.74</v>
      </c>
    </row>
    <row r="88" spans="1:39" x14ac:dyDescent="0.2">
      <c r="A88" s="56" t="s">
        <v>1678</v>
      </c>
      <c r="B88" s="269">
        <v>506072.43</v>
      </c>
      <c r="C88" s="269">
        <v>11600</v>
      </c>
      <c r="F88" s="121">
        <v>53612.46</v>
      </c>
      <c r="G88" s="121">
        <v>0</v>
      </c>
      <c r="J88" s="56">
        <v>0</v>
      </c>
      <c r="K88" s="56">
        <v>1787891.92</v>
      </c>
      <c r="L88" s="56">
        <v>733216.26</v>
      </c>
      <c r="M88" s="56">
        <v>0</v>
      </c>
      <c r="N88" s="56">
        <v>0</v>
      </c>
      <c r="O88" s="273">
        <v>6620</v>
      </c>
      <c r="P88" s="273">
        <v>47731.79</v>
      </c>
      <c r="S88" s="273">
        <v>0</v>
      </c>
      <c r="T88" s="273">
        <v>192.9</v>
      </c>
      <c r="X88" s="56">
        <v>6800</v>
      </c>
      <c r="Y88" s="56">
        <v>0</v>
      </c>
      <c r="Z88" s="56">
        <v>0</v>
      </c>
      <c r="AA88" s="56">
        <v>3564237.85</v>
      </c>
      <c r="AB88" s="98">
        <v>109823.63</v>
      </c>
      <c r="AD88" s="98">
        <v>0</v>
      </c>
      <c r="AF88" s="98">
        <v>116211</v>
      </c>
      <c r="AG88" s="98">
        <v>0</v>
      </c>
      <c r="AH88" s="299">
        <v>195751</v>
      </c>
      <c r="AL88" s="122">
        <v>96301.93</v>
      </c>
      <c r="AM88" s="122">
        <v>34585.61</v>
      </c>
    </row>
    <row r="89" spans="1:39" x14ac:dyDescent="0.2">
      <c r="A89" s="56" t="s">
        <v>1679</v>
      </c>
      <c r="B89" s="269">
        <v>675715.66</v>
      </c>
      <c r="C89" s="269">
        <v>28698.5</v>
      </c>
      <c r="F89" s="121">
        <v>94249.7</v>
      </c>
      <c r="G89" s="121">
        <v>0</v>
      </c>
      <c r="J89" s="56">
        <v>0</v>
      </c>
      <c r="K89" s="56">
        <v>1082044.71</v>
      </c>
      <c r="L89" s="56">
        <v>524172.67</v>
      </c>
      <c r="M89" s="56">
        <v>0</v>
      </c>
      <c r="N89" s="56">
        <v>0</v>
      </c>
      <c r="O89" s="273">
        <v>700</v>
      </c>
      <c r="P89" s="273">
        <v>35604.379999999997</v>
      </c>
      <c r="S89" s="273">
        <v>0</v>
      </c>
      <c r="T89" s="273">
        <v>117.2</v>
      </c>
      <c r="X89" s="56">
        <v>91789.09</v>
      </c>
      <c r="Y89" s="56">
        <v>0</v>
      </c>
      <c r="Z89" s="56">
        <v>40504.910000000003</v>
      </c>
      <c r="AA89" s="56">
        <v>2080906</v>
      </c>
      <c r="AB89" s="98">
        <v>66287.69</v>
      </c>
      <c r="AC89" s="98">
        <v>9890</v>
      </c>
      <c r="AD89" s="98">
        <v>0</v>
      </c>
      <c r="AF89" s="98">
        <v>209215.4</v>
      </c>
      <c r="AG89" s="98">
        <v>14000</v>
      </c>
      <c r="AH89" s="299">
        <v>287715.40000000002</v>
      </c>
      <c r="AJ89" s="122">
        <v>420</v>
      </c>
      <c r="AL89" s="122">
        <v>96840.28</v>
      </c>
      <c r="AM89" s="122">
        <v>30053.47</v>
      </c>
    </row>
    <row r="90" spans="1:39" x14ac:dyDescent="0.2">
      <c r="A90" s="56" t="s">
        <v>1680</v>
      </c>
      <c r="B90" s="269">
        <v>474538.52</v>
      </c>
      <c r="C90" s="269">
        <v>9590.5</v>
      </c>
      <c r="F90" s="121">
        <v>143640.09</v>
      </c>
      <c r="G90" s="121">
        <v>0</v>
      </c>
      <c r="J90" s="56">
        <v>0</v>
      </c>
      <c r="K90" s="56">
        <v>1073623.9099999999</v>
      </c>
      <c r="L90" s="56">
        <v>382065.37</v>
      </c>
      <c r="M90" s="56">
        <v>0</v>
      </c>
      <c r="N90" s="56">
        <v>0</v>
      </c>
      <c r="O90" s="273">
        <v>2240</v>
      </c>
      <c r="P90" s="273">
        <v>25814.34</v>
      </c>
      <c r="S90" s="273">
        <v>0</v>
      </c>
      <c r="T90" s="273">
        <v>24</v>
      </c>
      <c r="X90" s="56">
        <v>0</v>
      </c>
      <c r="Y90" s="56">
        <v>0</v>
      </c>
      <c r="Z90" s="56">
        <v>-54645.36</v>
      </c>
      <c r="AA90" s="56">
        <v>2304026.96</v>
      </c>
      <c r="AB90" s="98">
        <v>80247.399999999994</v>
      </c>
      <c r="AF90" s="98">
        <v>51460</v>
      </c>
      <c r="AH90" s="299">
        <v>107780</v>
      </c>
      <c r="AL90" s="122">
        <v>83244.679999999993</v>
      </c>
      <c r="AM90" s="122">
        <v>21854.38</v>
      </c>
    </row>
    <row r="91" spans="1:39" x14ac:dyDescent="0.2">
      <c r="A91" s="56" t="s">
        <v>1681</v>
      </c>
      <c r="B91" s="269">
        <v>769904.84</v>
      </c>
      <c r="C91" s="269">
        <v>52495.5</v>
      </c>
      <c r="F91" s="121">
        <v>134630</v>
      </c>
      <c r="G91" s="121">
        <v>0</v>
      </c>
      <c r="J91" s="56">
        <v>0</v>
      </c>
      <c r="K91" s="56">
        <v>691973.57</v>
      </c>
      <c r="L91" s="56">
        <v>1039588.06</v>
      </c>
      <c r="M91" s="56">
        <v>0</v>
      </c>
      <c r="N91" s="56">
        <v>0</v>
      </c>
      <c r="O91" s="273">
        <v>200000</v>
      </c>
      <c r="P91" s="273">
        <v>54552.11</v>
      </c>
      <c r="S91" s="273">
        <v>0</v>
      </c>
      <c r="T91" s="273">
        <v>30450</v>
      </c>
      <c r="X91" s="56">
        <v>4350</v>
      </c>
      <c r="Y91" s="56">
        <v>0</v>
      </c>
      <c r="Z91" s="56">
        <v>144581.71</v>
      </c>
      <c r="AA91" s="56">
        <v>2345661.54</v>
      </c>
      <c r="AB91" s="98">
        <v>143038.41</v>
      </c>
      <c r="AF91" s="98">
        <v>151035.5</v>
      </c>
      <c r="AG91" s="98">
        <v>0</v>
      </c>
      <c r="AH91" s="299">
        <v>229385.5</v>
      </c>
      <c r="AL91" s="122">
        <v>127659.39</v>
      </c>
      <c r="AM91" s="122">
        <v>32964.43</v>
      </c>
    </row>
    <row r="92" spans="1:39" x14ac:dyDescent="0.2">
      <c r="A92" s="56" t="s">
        <v>1682</v>
      </c>
      <c r="B92" s="269">
        <v>474212.32</v>
      </c>
      <c r="C92" s="269">
        <v>13993.75</v>
      </c>
      <c r="F92" s="121">
        <v>70565.53</v>
      </c>
      <c r="G92" s="121">
        <v>0</v>
      </c>
      <c r="J92" s="56">
        <v>0</v>
      </c>
      <c r="K92" s="56">
        <v>845669.64</v>
      </c>
      <c r="L92" s="56">
        <v>322977.09999999998</v>
      </c>
      <c r="M92" s="56">
        <v>0</v>
      </c>
      <c r="N92" s="56">
        <v>0</v>
      </c>
      <c r="O92" s="273">
        <v>344000</v>
      </c>
      <c r="P92" s="273">
        <v>37119.599999999999</v>
      </c>
      <c r="S92" s="273">
        <v>0</v>
      </c>
      <c r="T92" s="273">
        <v>149806.12</v>
      </c>
      <c r="X92" s="56">
        <v>2031</v>
      </c>
      <c r="Y92" s="56">
        <v>0</v>
      </c>
      <c r="Z92" s="56">
        <v>-159440.53</v>
      </c>
      <c r="AA92" s="56">
        <v>4378498.51</v>
      </c>
      <c r="AB92" s="98">
        <v>43644.11</v>
      </c>
      <c r="AF92" s="98">
        <v>177492</v>
      </c>
      <c r="AH92" s="299">
        <v>241932</v>
      </c>
      <c r="AL92" s="122">
        <v>59888.36</v>
      </c>
      <c r="AM92" s="122">
        <v>28621.82</v>
      </c>
    </row>
    <row r="93" spans="1:39" x14ac:dyDescent="0.2">
      <c r="A93" s="56" t="s">
        <v>1683</v>
      </c>
      <c r="B93" s="269">
        <v>242251.97</v>
      </c>
      <c r="C93" s="269">
        <v>59456</v>
      </c>
      <c r="F93" s="121">
        <v>67650.22</v>
      </c>
      <c r="G93" s="121">
        <v>0</v>
      </c>
      <c r="J93" s="56">
        <v>0</v>
      </c>
      <c r="K93" s="56">
        <v>1185084.98</v>
      </c>
      <c r="L93" s="56">
        <v>482776.54</v>
      </c>
      <c r="M93" s="56">
        <v>0</v>
      </c>
      <c r="N93" s="56">
        <v>0</v>
      </c>
      <c r="O93" s="273">
        <v>3040</v>
      </c>
      <c r="P93" s="273">
        <v>42271.66</v>
      </c>
      <c r="S93" s="273">
        <v>0</v>
      </c>
      <c r="T93" s="273">
        <v>26316</v>
      </c>
      <c r="X93" s="56">
        <v>2304</v>
      </c>
      <c r="Y93" s="56">
        <v>0</v>
      </c>
      <c r="Z93" s="56">
        <v>-520946.05</v>
      </c>
      <c r="AA93" s="56">
        <v>0</v>
      </c>
      <c r="AB93" s="98">
        <v>108108.88</v>
      </c>
      <c r="AC93" s="98">
        <v>13000</v>
      </c>
      <c r="AD93" s="98">
        <v>0</v>
      </c>
      <c r="AF93" s="98">
        <v>214739.5</v>
      </c>
      <c r="AH93" s="299">
        <v>287639.5</v>
      </c>
      <c r="AL93" s="122">
        <v>86593.43</v>
      </c>
      <c r="AM93" s="122">
        <v>28979.4</v>
      </c>
    </row>
    <row r="94" spans="1:39" x14ac:dyDescent="0.2">
      <c r="A94" s="56" t="s">
        <v>1684</v>
      </c>
      <c r="B94" s="269">
        <v>363375.88</v>
      </c>
      <c r="C94" s="269">
        <v>24729</v>
      </c>
      <c r="F94" s="121">
        <v>97497.22</v>
      </c>
      <c r="G94" s="121">
        <v>0</v>
      </c>
      <c r="J94" s="56">
        <v>0</v>
      </c>
      <c r="K94" s="56">
        <v>905729.18</v>
      </c>
      <c r="L94" s="56">
        <v>695339.39</v>
      </c>
      <c r="M94" s="56">
        <v>0</v>
      </c>
      <c r="N94" s="56">
        <v>0</v>
      </c>
      <c r="O94" s="273">
        <v>4000</v>
      </c>
      <c r="P94" s="273">
        <v>94933.33</v>
      </c>
      <c r="S94" s="273">
        <v>0</v>
      </c>
      <c r="T94" s="273">
        <v>78868.039999999994</v>
      </c>
      <c r="X94" s="56">
        <v>265131</v>
      </c>
      <c r="Y94" s="56">
        <v>0</v>
      </c>
      <c r="Z94" s="56">
        <v>73433.279999999999</v>
      </c>
      <c r="AA94" s="56">
        <v>2028099.35</v>
      </c>
      <c r="AB94" s="98">
        <v>52480.97</v>
      </c>
      <c r="AD94" s="98">
        <v>0</v>
      </c>
      <c r="AF94" s="98">
        <v>177620</v>
      </c>
      <c r="AG94" s="98">
        <v>0</v>
      </c>
      <c r="AH94" s="299">
        <v>247104</v>
      </c>
      <c r="AL94" s="122">
        <v>53011.87</v>
      </c>
      <c r="AM94" s="122">
        <v>26542.65</v>
      </c>
    </row>
    <row r="95" spans="1:39" x14ac:dyDescent="0.2">
      <c r="A95" s="56" t="s">
        <v>1685</v>
      </c>
      <c r="B95" s="269">
        <v>184548.04</v>
      </c>
      <c r="C95" s="269">
        <v>24352.5</v>
      </c>
      <c r="F95" s="121">
        <v>86767.23</v>
      </c>
      <c r="G95" s="121">
        <v>0</v>
      </c>
      <c r="J95" s="56">
        <v>0</v>
      </c>
      <c r="K95" s="56">
        <v>1948588.92</v>
      </c>
      <c r="L95" s="56">
        <v>260465</v>
      </c>
      <c r="M95" s="56">
        <v>0</v>
      </c>
      <c r="N95" s="56">
        <v>0</v>
      </c>
      <c r="O95" s="273">
        <v>143750</v>
      </c>
      <c r="P95" s="273">
        <v>50825.4</v>
      </c>
      <c r="S95" s="273">
        <v>79524</v>
      </c>
      <c r="T95" s="273">
        <v>186.92</v>
      </c>
      <c r="X95" s="56">
        <v>41718</v>
      </c>
      <c r="Y95" s="56">
        <v>0</v>
      </c>
      <c r="Z95" s="56">
        <v>-494673.89</v>
      </c>
      <c r="AA95" s="56">
        <v>4808766.24</v>
      </c>
      <c r="AB95" s="98">
        <v>68460.960000000006</v>
      </c>
      <c r="AF95" s="98">
        <v>135192.5</v>
      </c>
      <c r="AG95" s="98">
        <v>2500</v>
      </c>
      <c r="AH95" s="299">
        <v>224412.5</v>
      </c>
      <c r="AL95" s="122">
        <v>100786.47</v>
      </c>
      <c r="AM95" s="122">
        <v>39749.300000000003</v>
      </c>
    </row>
    <row r="96" spans="1:39" x14ac:dyDescent="0.2">
      <c r="A96" s="56" t="s">
        <v>1686</v>
      </c>
      <c r="B96" s="269">
        <v>134340.85999999999</v>
      </c>
      <c r="C96" s="269">
        <v>48014</v>
      </c>
      <c r="F96" s="121">
        <v>52592.9</v>
      </c>
      <c r="G96" s="121">
        <v>0</v>
      </c>
      <c r="J96" s="56">
        <v>0</v>
      </c>
      <c r="K96" s="56">
        <v>1072575.6399999999</v>
      </c>
      <c r="L96" s="56">
        <v>489509.42</v>
      </c>
      <c r="M96" s="56">
        <v>0</v>
      </c>
      <c r="N96" s="56">
        <v>0</v>
      </c>
      <c r="O96" s="273">
        <v>151500</v>
      </c>
      <c r="P96" s="273">
        <v>15761.67</v>
      </c>
      <c r="S96" s="273">
        <v>0</v>
      </c>
      <c r="T96" s="273">
        <v>9266.99</v>
      </c>
      <c r="X96" s="56">
        <v>37347</v>
      </c>
      <c r="Y96" s="56">
        <v>0</v>
      </c>
      <c r="Z96" s="56">
        <v>16405.18</v>
      </c>
      <c r="AA96" s="56">
        <v>2574871.5499999998</v>
      </c>
      <c r="AB96" s="98">
        <v>55504.87</v>
      </c>
      <c r="AC96" s="98">
        <v>25918</v>
      </c>
      <c r="AF96" s="98">
        <v>189087.5</v>
      </c>
      <c r="AG96" s="98">
        <v>14000</v>
      </c>
      <c r="AH96" s="299">
        <v>237607.5</v>
      </c>
      <c r="AL96" s="122">
        <v>72085.919999999998</v>
      </c>
      <c r="AM96" s="122">
        <v>25343.87</v>
      </c>
    </row>
    <row r="97" spans="1:39" ht="15" customHeight="1" x14ac:dyDescent="0.2">
      <c r="A97" s="56" t="s">
        <v>1687</v>
      </c>
      <c r="B97" s="269">
        <v>317250.53999999998</v>
      </c>
      <c r="C97" s="269">
        <v>5263.8</v>
      </c>
      <c r="F97" s="121">
        <v>89796.27</v>
      </c>
      <c r="G97" s="121">
        <v>0</v>
      </c>
      <c r="J97" s="56">
        <v>0</v>
      </c>
      <c r="K97" s="56">
        <v>1159148.83</v>
      </c>
      <c r="L97" s="56">
        <v>373319.38</v>
      </c>
      <c r="M97" s="56">
        <v>0</v>
      </c>
      <c r="N97" s="56">
        <v>0</v>
      </c>
      <c r="O97" s="273">
        <v>198912</v>
      </c>
      <c r="P97" s="273">
        <v>172864.1</v>
      </c>
      <c r="S97" s="273">
        <v>144600</v>
      </c>
      <c r="T97" s="273">
        <v>153.16999999999999</v>
      </c>
      <c r="X97" s="56">
        <v>55158.03</v>
      </c>
      <c r="Y97" s="56">
        <v>0</v>
      </c>
      <c r="Z97" s="56">
        <v>-279167.78000000003</v>
      </c>
      <c r="AA97" s="56">
        <v>2326634.9900000002</v>
      </c>
      <c r="AB97" s="98">
        <v>30816.41</v>
      </c>
      <c r="AF97" s="98">
        <v>178188.5</v>
      </c>
      <c r="AH97" s="299">
        <v>219108.5</v>
      </c>
      <c r="AL97" s="122">
        <v>33199.1</v>
      </c>
      <c r="AM97" s="122">
        <v>21208.66</v>
      </c>
    </row>
    <row r="98" spans="1:39" x14ac:dyDescent="0.2">
      <c r="A98" s="56" t="s">
        <v>1688</v>
      </c>
      <c r="B98" s="269">
        <v>368741.56</v>
      </c>
      <c r="C98" s="269">
        <v>145714</v>
      </c>
      <c r="F98" s="121">
        <v>68205.429999999993</v>
      </c>
      <c r="G98" s="121">
        <v>0</v>
      </c>
      <c r="J98" s="56">
        <v>0</v>
      </c>
      <c r="K98" s="56">
        <v>1206097.6200000001</v>
      </c>
      <c r="L98" s="56">
        <v>634642.51</v>
      </c>
      <c r="M98" s="56">
        <v>0</v>
      </c>
      <c r="N98" s="56">
        <v>0</v>
      </c>
      <c r="O98" s="273">
        <v>6430</v>
      </c>
      <c r="P98" s="273">
        <v>38336.01</v>
      </c>
      <c r="S98" s="273">
        <v>0</v>
      </c>
      <c r="T98" s="273">
        <v>12.9</v>
      </c>
      <c r="X98" s="56">
        <v>222200</v>
      </c>
      <c r="Y98" s="56">
        <v>0</v>
      </c>
      <c r="Z98" s="56">
        <v>178218.91</v>
      </c>
      <c r="AA98" s="56">
        <v>2310530.36</v>
      </c>
      <c r="AB98" s="98">
        <v>126640.97</v>
      </c>
      <c r="AD98" s="98">
        <v>0</v>
      </c>
      <c r="AF98" s="98">
        <v>131018.3</v>
      </c>
      <c r="AG98" s="98">
        <v>79083.25</v>
      </c>
      <c r="AH98" s="299">
        <v>217628.3</v>
      </c>
      <c r="AL98" s="122">
        <v>56021.14</v>
      </c>
      <c r="AM98" s="122">
        <v>25612.27</v>
      </c>
    </row>
    <row r="99" spans="1:39" x14ac:dyDescent="0.2">
      <c r="A99" s="56" t="s">
        <v>1787</v>
      </c>
      <c r="B99" s="269">
        <v>107817.05</v>
      </c>
      <c r="C99" s="269">
        <v>17640.75</v>
      </c>
      <c r="F99" s="121">
        <v>44063.79</v>
      </c>
      <c r="G99" s="121">
        <v>0</v>
      </c>
      <c r="J99" s="56">
        <v>0</v>
      </c>
      <c r="K99" s="56">
        <v>1209051.67</v>
      </c>
      <c r="L99" s="56">
        <v>213257.73</v>
      </c>
      <c r="M99" s="56">
        <v>0</v>
      </c>
      <c r="N99" s="56">
        <v>0</v>
      </c>
      <c r="O99" s="273">
        <v>8360</v>
      </c>
      <c r="P99" s="273">
        <v>36232.65</v>
      </c>
      <c r="S99" s="273">
        <v>0</v>
      </c>
      <c r="T99" s="273">
        <v>64365</v>
      </c>
      <c r="X99" s="56">
        <v>99200</v>
      </c>
      <c r="Y99" s="56">
        <v>0</v>
      </c>
      <c r="Z99" s="56">
        <v>-266840.08</v>
      </c>
      <c r="AA99" s="56">
        <v>2166873.39</v>
      </c>
      <c r="AB99" s="98">
        <v>34529.980000000003</v>
      </c>
      <c r="AD99" s="98">
        <v>0</v>
      </c>
      <c r="AF99" s="98">
        <v>65940</v>
      </c>
      <c r="AG99" s="98">
        <v>0</v>
      </c>
      <c r="AH99" s="299">
        <v>129430</v>
      </c>
      <c r="AL99" s="122">
        <v>43859.51</v>
      </c>
      <c r="AM99" s="122">
        <v>21232.95</v>
      </c>
    </row>
    <row r="100" spans="1:39" x14ac:dyDescent="0.2">
      <c r="A100" s="56" t="s">
        <v>1689</v>
      </c>
      <c r="B100" s="269">
        <v>375060.94</v>
      </c>
      <c r="C100" s="269">
        <v>8737.5</v>
      </c>
      <c r="F100" s="121">
        <v>150230.54999999999</v>
      </c>
      <c r="G100" s="121">
        <v>0</v>
      </c>
      <c r="J100" s="56">
        <v>0</v>
      </c>
      <c r="K100" s="56">
        <v>1078016.76</v>
      </c>
      <c r="L100" s="56">
        <v>187300.76</v>
      </c>
      <c r="M100" s="56">
        <v>0</v>
      </c>
      <c r="N100" s="56">
        <v>0</v>
      </c>
      <c r="O100" s="273">
        <v>0</v>
      </c>
      <c r="P100" s="273">
        <v>40750</v>
      </c>
      <c r="S100" s="273">
        <v>0</v>
      </c>
      <c r="T100" s="273">
        <v>0</v>
      </c>
      <c r="X100" s="56">
        <v>0</v>
      </c>
      <c r="Y100" s="56">
        <v>0</v>
      </c>
      <c r="Z100" s="56">
        <v>61949.97</v>
      </c>
      <c r="AA100" s="56">
        <v>1774553.91</v>
      </c>
      <c r="AB100" s="98">
        <v>28933.26</v>
      </c>
      <c r="AF100" s="98">
        <v>68637.2</v>
      </c>
      <c r="AH100" s="299">
        <v>101487.2</v>
      </c>
      <c r="AL100" s="122">
        <v>49743.8</v>
      </c>
      <c r="AM100" s="122">
        <v>22441.83</v>
      </c>
    </row>
    <row r="101" spans="1:39" x14ac:dyDescent="0.2">
      <c r="A101" s="56" t="s">
        <v>1690</v>
      </c>
      <c r="B101" s="269">
        <v>190436.83</v>
      </c>
      <c r="C101" s="269">
        <v>33300.5</v>
      </c>
      <c r="F101" s="121">
        <v>115026.79</v>
      </c>
      <c r="G101" s="121">
        <v>0</v>
      </c>
      <c r="J101" s="56">
        <v>0</v>
      </c>
      <c r="K101" s="56">
        <v>151626.96</v>
      </c>
      <c r="L101" s="56">
        <v>242861</v>
      </c>
      <c r="M101" s="56">
        <v>0</v>
      </c>
      <c r="N101" s="56">
        <v>0</v>
      </c>
      <c r="O101" s="273">
        <v>0</v>
      </c>
      <c r="P101" s="273">
        <v>45700</v>
      </c>
      <c r="S101" s="273">
        <v>0</v>
      </c>
      <c r="T101" s="273">
        <v>1379.59</v>
      </c>
      <c r="X101" s="56">
        <v>0</v>
      </c>
      <c r="Y101" s="56">
        <v>0</v>
      </c>
      <c r="Z101" s="56">
        <v>119400.72</v>
      </c>
      <c r="AA101" s="56">
        <v>1563007.5</v>
      </c>
      <c r="AB101" s="98">
        <v>89465.75</v>
      </c>
      <c r="AF101" s="98">
        <v>137585</v>
      </c>
      <c r="AH101" s="299">
        <v>213835</v>
      </c>
      <c r="AL101" s="122">
        <v>68974.19</v>
      </c>
      <c r="AM101" s="122">
        <v>13958.85</v>
      </c>
    </row>
    <row r="102" spans="1:39" x14ac:dyDescent="0.2">
      <c r="A102" s="56" t="s">
        <v>1691</v>
      </c>
      <c r="B102" s="269">
        <v>159061.57999999999</v>
      </c>
      <c r="C102" s="269">
        <v>15317</v>
      </c>
      <c r="F102" s="121">
        <v>88033.31</v>
      </c>
      <c r="G102" s="121">
        <v>0</v>
      </c>
      <c r="J102" s="56">
        <v>0</v>
      </c>
      <c r="K102" s="56">
        <v>406410.23999999999</v>
      </c>
      <c r="L102" s="56">
        <v>206872.58</v>
      </c>
      <c r="M102" s="56">
        <v>0</v>
      </c>
      <c r="N102" s="56">
        <v>0</v>
      </c>
      <c r="O102" s="273">
        <v>0</v>
      </c>
      <c r="P102" s="273">
        <v>66610</v>
      </c>
      <c r="S102" s="273">
        <v>0</v>
      </c>
      <c r="T102" s="273">
        <v>0</v>
      </c>
      <c r="X102" s="56">
        <v>0</v>
      </c>
      <c r="Y102" s="56">
        <v>0</v>
      </c>
      <c r="Z102" s="56">
        <v>-66280.710000000006</v>
      </c>
      <c r="AA102" s="56">
        <v>2046781.46</v>
      </c>
      <c r="AB102" s="98">
        <v>124453.86</v>
      </c>
      <c r="AC102" s="98">
        <v>0</v>
      </c>
      <c r="AF102" s="98">
        <v>100957.5</v>
      </c>
      <c r="AH102" s="299">
        <v>136217.5</v>
      </c>
      <c r="AL102" s="122">
        <v>20029.11</v>
      </c>
      <c r="AM102" s="122">
        <v>14608.49</v>
      </c>
    </row>
    <row r="103" spans="1:39" x14ac:dyDescent="0.2">
      <c r="A103" s="56" t="s">
        <v>1692</v>
      </c>
      <c r="B103" s="269">
        <v>176387.8</v>
      </c>
      <c r="C103" s="269">
        <v>3117</v>
      </c>
      <c r="F103" s="121">
        <v>49561.36</v>
      </c>
      <c r="G103" s="121">
        <v>0</v>
      </c>
      <c r="J103" s="56">
        <v>0</v>
      </c>
      <c r="K103" s="56">
        <v>896934.71</v>
      </c>
      <c r="L103" s="56">
        <v>302554.27</v>
      </c>
      <c r="M103" s="56">
        <v>0</v>
      </c>
      <c r="N103" s="56">
        <v>0</v>
      </c>
      <c r="O103" s="273">
        <v>0</v>
      </c>
      <c r="P103" s="273">
        <v>24300</v>
      </c>
      <c r="S103" s="273">
        <v>0</v>
      </c>
      <c r="T103" s="273">
        <v>0</v>
      </c>
      <c r="X103" s="56">
        <v>0</v>
      </c>
      <c r="Y103" s="56">
        <v>0</v>
      </c>
      <c r="Z103" s="56">
        <v>110707.08</v>
      </c>
      <c r="AA103" s="56">
        <v>3243756.17</v>
      </c>
      <c r="AB103" s="98">
        <v>53861.01</v>
      </c>
      <c r="AF103" s="98">
        <v>136787</v>
      </c>
      <c r="AH103" s="299">
        <v>167857</v>
      </c>
      <c r="AL103" s="122">
        <v>44431.31</v>
      </c>
      <c r="AM103" s="122">
        <v>22195.61</v>
      </c>
    </row>
    <row r="104" spans="1:39" x14ac:dyDescent="0.2">
      <c r="A104" s="56" t="s">
        <v>1693</v>
      </c>
      <c r="B104" s="269">
        <v>209209.75</v>
      </c>
      <c r="C104" s="269">
        <v>7095</v>
      </c>
      <c r="F104" s="121">
        <v>36784.78</v>
      </c>
      <c r="G104" s="121">
        <v>0</v>
      </c>
      <c r="J104" s="56">
        <v>0</v>
      </c>
      <c r="K104" s="56">
        <v>240363.89</v>
      </c>
      <c r="L104" s="56">
        <v>196249.52</v>
      </c>
      <c r="M104" s="56">
        <v>0</v>
      </c>
      <c r="N104" s="56">
        <v>0</v>
      </c>
      <c r="O104" s="273">
        <v>3500</v>
      </c>
      <c r="P104" s="273">
        <v>38600</v>
      </c>
      <c r="S104" s="273">
        <v>4000</v>
      </c>
      <c r="T104" s="273">
        <v>0</v>
      </c>
      <c r="X104" s="56">
        <v>0</v>
      </c>
      <c r="Y104" s="56">
        <v>0</v>
      </c>
      <c r="Z104" s="56">
        <v>34829.53</v>
      </c>
      <c r="AA104" s="56">
        <v>2614880.33</v>
      </c>
      <c r="AB104" s="98">
        <v>81171.210000000006</v>
      </c>
      <c r="AF104" s="98">
        <v>74091.5</v>
      </c>
      <c r="AH104" s="299">
        <v>109961.5</v>
      </c>
      <c r="AL104" s="122">
        <v>54794.12</v>
      </c>
      <c r="AM104" s="122">
        <v>22138.2</v>
      </c>
    </row>
    <row r="105" spans="1:39" x14ac:dyDescent="0.2">
      <c r="A105" s="56" t="s">
        <v>1788</v>
      </c>
      <c r="B105" s="269">
        <v>148935.24</v>
      </c>
      <c r="C105" s="269">
        <v>4648.5</v>
      </c>
      <c r="F105" s="121">
        <v>37461.1</v>
      </c>
      <c r="G105" s="121">
        <v>0</v>
      </c>
      <c r="J105" s="56">
        <v>0</v>
      </c>
      <c r="K105" s="56">
        <v>542020.59</v>
      </c>
      <c r="L105" s="56">
        <v>271664.44</v>
      </c>
      <c r="M105" s="56">
        <v>0</v>
      </c>
      <c r="N105" s="56">
        <v>0</v>
      </c>
      <c r="O105" s="273">
        <v>0</v>
      </c>
      <c r="P105" s="273">
        <v>28800</v>
      </c>
      <c r="S105" s="273">
        <v>0</v>
      </c>
      <c r="T105" s="273">
        <v>0</v>
      </c>
      <c r="X105" s="56">
        <v>0</v>
      </c>
      <c r="Y105" s="56">
        <v>0</v>
      </c>
      <c r="Z105" s="56">
        <v>90652.78</v>
      </c>
      <c r="AA105" s="56">
        <v>1695120.4</v>
      </c>
      <c r="AB105" s="98">
        <v>8161.72</v>
      </c>
      <c r="AF105" s="98">
        <v>102660</v>
      </c>
      <c r="AH105" s="299">
        <v>131670</v>
      </c>
      <c r="AL105" s="122">
        <v>32231.9</v>
      </c>
      <c r="AM105" s="122">
        <v>22136.47</v>
      </c>
    </row>
    <row r="106" spans="1:39" x14ac:dyDescent="0.2">
      <c r="A106" s="56" t="s">
        <v>1694</v>
      </c>
      <c r="B106" s="269">
        <v>478656.78</v>
      </c>
      <c r="C106" s="269">
        <v>43041</v>
      </c>
      <c r="F106" s="121">
        <v>49688.88</v>
      </c>
      <c r="G106" s="121">
        <v>0</v>
      </c>
      <c r="J106" s="56">
        <v>0</v>
      </c>
      <c r="K106" s="56">
        <v>642027.98</v>
      </c>
      <c r="L106" s="56">
        <v>183747.94</v>
      </c>
      <c r="M106" s="56">
        <v>0</v>
      </c>
      <c r="N106" s="56">
        <v>0</v>
      </c>
      <c r="O106" s="273">
        <v>3500</v>
      </c>
      <c r="P106" s="273">
        <v>64095</v>
      </c>
      <c r="S106" s="273">
        <v>40000</v>
      </c>
      <c r="T106" s="273">
        <v>715.5</v>
      </c>
      <c r="X106" s="56">
        <v>0</v>
      </c>
      <c r="Y106" s="56">
        <v>0</v>
      </c>
      <c r="Z106" s="56">
        <v>0</v>
      </c>
      <c r="AA106" s="56">
        <v>1187793.3799999999</v>
      </c>
      <c r="AB106" s="98">
        <v>29727.68</v>
      </c>
      <c r="AF106" s="98">
        <v>92880</v>
      </c>
      <c r="AH106" s="299">
        <v>118300</v>
      </c>
      <c r="AL106" s="122">
        <v>54775.99</v>
      </c>
      <c r="AM106" s="122">
        <v>17647.509999999998</v>
      </c>
    </row>
    <row r="107" spans="1:39" x14ac:dyDescent="0.2">
      <c r="A107" s="56" t="s">
        <v>1695</v>
      </c>
      <c r="B107" s="269">
        <v>550286.76</v>
      </c>
      <c r="C107" s="269">
        <v>18019</v>
      </c>
      <c r="F107" s="121">
        <v>100485.63</v>
      </c>
      <c r="G107" s="121">
        <v>0</v>
      </c>
      <c r="J107" s="56">
        <v>0</v>
      </c>
      <c r="K107" s="56">
        <v>677688.73</v>
      </c>
      <c r="L107" s="56">
        <v>1185654.8500000001</v>
      </c>
      <c r="M107" s="56">
        <v>0</v>
      </c>
      <c r="N107" s="56">
        <v>0</v>
      </c>
      <c r="O107" s="273">
        <v>11730</v>
      </c>
      <c r="P107" s="273">
        <v>42050</v>
      </c>
      <c r="S107" s="273">
        <v>0</v>
      </c>
      <c r="T107" s="273">
        <v>1711.36</v>
      </c>
      <c r="X107" s="56">
        <v>0</v>
      </c>
      <c r="Y107" s="56">
        <v>0</v>
      </c>
      <c r="Z107" s="56">
        <v>0</v>
      </c>
      <c r="AA107" s="56">
        <v>4005245.62</v>
      </c>
      <c r="AB107" s="98">
        <v>145513.04</v>
      </c>
      <c r="AF107" s="98">
        <v>195240</v>
      </c>
      <c r="AH107" s="299">
        <v>261810</v>
      </c>
      <c r="AL107" s="122">
        <v>120659.11</v>
      </c>
      <c r="AM107" s="122">
        <v>42636.160000000003</v>
      </c>
    </row>
    <row r="108" spans="1:39" x14ac:dyDescent="0.2">
      <c r="A108" s="56" t="s">
        <v>1696</v>
      </c>
      <c r="B108" s="269">
        <v>435816.51</v>
      </c>
      <c r="C108" s="269">
        <v>3512.75</v>
      </c>
      <c r="F108" s="121">
        <v>63585.78</v>
      </c>
      <c r="G108" s="121">
        <v>0</v>
      </c>
      <c r="J108" s="56">
        <v>0</v>
      </c>
      <c r="K108" s="56">
        <v>1115475.05</v>
      </c>
      <c r="L108" s="56">
        <v>904921.19</v>
      </c>
      <c r="M108" s="56">
        <v>0</v>
      </c>
      <c r="N108" s="56">
        <v>0</v>
      </c>
      <c r="O108" s="273">
        <v>0</v>
      </c>
      <c r="P108" s="273">
        <v>33200</v>
      </c>
      <c r="S108" s="273">
        <v>0</v>
      </c>
      <c r="T108" s="273">
        <v>1758.02</v>
      </c>
      <c r="X108" s="56">
        <v>0</v>
      </c>
      <c r="Y108" s="56">
        <v>0</v>
      </c>
      <c r="Z108" s="56">
        <v>0</v>
      </c>
      <c r="AA108" s="56">
        <v>2324775.44</v>
      </c>
      <c r="AB108" s="98">
        <v>38580</v>
      </c>
      <c r="AF108" s="98">
        <v>199310</v>
      </c>
      <c r="AH108" s="299">
        <v>264430</v>
      </c>
      <c r="AL108" s="122">
        <v>62446.04</v>
      </c>
      <c r="AM108" s="122">
        <v>39982.699999999997</v>
      </c>
    </row>
    <row r="109" spans="1:39" ht="15.75" customHeight="1" x14ac:dyDescent="0.2">
      <c r="A109" s="56" t="s">
        <v>1697</v>
      </c>
      <c r="B109" s="269">
        <v>892417.84</v>
      </c>
      <c r="C109" s="269">
        <v>426893.75</v>
      </c>
      <c r="F109" s="121">
        <v>63947.37</v>
      </c>
      <c r="G109" s="121">
        <v>0</v>
      </c>
      <c r="J109" s="56">
        <v>0</v>
      </c>
      <c r="K109" s="56">
        <v>946096.46</v>
      </c>
      <c r="L109" s="56">
        <v>406001.38</v>
      </c>
      <c r="M109" s="56">
        <v>0</v>
      </c>
      <c r="N109" s="56">
        <v>0</v>
      </c>
      <c r="O109" s="273">
        <v>9000</v>
      </c>
      <c r="P109" s="273">
        <v>411463.89</v>
      </c>
      <c r="S109" s="273">
        <v>375350</v>
      </c>
      <c r="T109" s="273">
        <v>1947.66</v>
      </c>
      <c r="X109" s="56">
        <v>0</v>
      </c>
      <c r="Y109" s="56">
        <v>0</v>
      </c>
      <c r="Z109" s="56">
        <v>0</v>
      </c>
      <c r="AA109" s="56">
        <v>2600171.63</v>
      </c>
      <c r="AB109" s="98">
        <v>37444.949999999997</v>
      </c>
      <c r="AF109" s="98">
        <v>126740</v>
      </c>
      <c r="AH109" s="299">
        <v>187570</v>
      </c>
      <c r="AL109" s="122">
        <v>58293.19</v>
      </c>
      <c r="AM109" s="122">
        <v>32170.77</v>
      </c>
    </row>
    <row r="110" spans="1:39" x14ac:dyDescent="0.2">
      <c r="A110" s="56" t="s">
        <v>1698</v>
      </c>
      <c r="B110" s="269">
        <v>596520.26</v>
      </c>
      <c r="C110" s="269">
        <v>128073.09</v>
      </c>
      <c r="F110" s="121">
        <v>314576.7</v>
      </c>
      <c r="G110" s="121">
        <v>0</v>
      </c>
      <c r="J110" s="56">
        <v>0</v>
      </c>
      <c r="K110" s="56">
        <v>42865.75</v>
      </c>
      <c r="L110" s="56">
        <v>245966.58</v>
      </c>
      <c r="M110" s="56">
        <v>0</v>
      </c>
      <c r="N110" s="56">
        <v>0</v>
      </c>
      <c r="O110" s="273">
        <v>0</v>
      </c>
      <c r="P110" s="273">
        <v>45751.98</v>
      </c>
      <c r="S110" s="273">
        <v>15000</v>
      </c>
      <c r="T110" s="273">
        <v>0</v>
      </c>
      <c r="X110" s="56">
        <v>0</v>
      </c>
      <c r="Y110" s="56">
        <v>0</v>
      </c>
      <c r="Z110" s="56">
        <v>54307</v>
      </c>
      <c r="AA110" s="56">
        <v>961037.76</v>
      </c>
      <c r="AB110" s="98">
        <v>36331.24</v>
      </c>
      <c r="AF110" s="98">
        <v>130872</v>
      </c>
      <c r="AG110" s="98">
        <v>7558.36</v>
      </c>
      <c r="AH110" s="299">
        <v>184202</v>
      </c>
      <c r="AL110" s="122">
        <v>47885.11</v>
      </c>
      <c r="AM110" s="122">
        <v>10535.71</v>
      </c>
    </row>
    <row r="111" spans="1:39" x14ac:dyDescent="0.2">
      <c r="A111" s="56" t="s">
        <v>1699</v>
      </c>
      <c r="B111" s="269">
        <v>120273.72</v>
      </c>
      <c r="C111" s="269">
        <v>15013</v>
      </c>
      <c r="F111" s="121">
        <v>58514.62</v>
      </c>
      <c r="G111" s="121">
        <v>0</v>
      </c>
      <c r="J111" s="56">
        <v>0</v>
      </c>
      <c r="K111" s="56">
        <v>37973.699999999997</v>
      </c>
      <c r="L111" s="56">
        <v>337503.76</v>
      </c>
      <c r="M111" s="56">
        <v>0</v>
      </c>
      <c r="N111" s="56">
        <v>0</v>
      </c>
      <c r="O111" s="273">
        <v>0</v>
      </c>
      <c r="P111" s="273">
        <v>35166.53</v>
      </c>
      <c r="S111" s="273">
        <v>10000</v>
      </c>
      <c r="T111" s="273">
        <v>0</v>
      </c>
      <c r="X111" s="56">
        <v>96810</v>
      </c>
      <c r="Y111" s="56">
        <v>0</v>
      </c>
      <c r="Z111" s="56">
        <v>0</v>
      </c>
      <c r="AA111" s="56">
        <v>852668.5</v>
      </c>
      <c r="AB111" s="98">
        <v>13931.09</v>
      </c>
      <c r="AC111" s="98">
        <v>64980</v>
      </c>
      <c r="AF111" s="98">
        <v>100584.3</v>
      </c>
      <c r="AG111" s="98">
        <v>18000</v>
      </c>
      <c r="AH111" s="299">
        <v>128564.3</v>
      </c>
      <c r="AL111" s="122">
        <v>44196.53</v>
      </c>
      <c r="AM111" s="122">
        <v>13144.16</v>
      </c>
    </row>
    <row r="112" spans="1:39" x14ac:dyDescent="0.2">
      <c r="A112" s="56" t="s">
        <v>1700</v>
      </c>
      <c r="B112" s="269">
        <v>317460.96000000002</v>
      </c>
      <c r="C112" s="269">
        <v>114689.7</v>
      </c>
      <c r="F112" s="121">
        <v>67160.53</v>
      </c>
      <c r="G112" s="121">
        <v>0</v>
      </c>
      <c r="J112" s="56">
        <v>0</v>
      </c>
      <c r="K112" s="56">
        <v>682386.19</v>
      </c>
      <c r="L112" s="56">
        <v>135508.96</v>
      </c>
      <c r="M112" s="56">
        <v>0</v>
      </c>
      <c r="N112" s="56">
        <v>0</v>
      </c>
      <c r="O112" s="273">
        <v>0</v>
      </c>
      <c r="P112" s="273">
        <v>29268.69</v>
      </c>
      <c r="S112" s="273">
        <v>0</v>
      </c>
      <c r="T112" s="273">
        <v>0</v>
      </c>
      <c r="X112" s="56">
        <v>132000</v>
      </c>
      <c r="Y112" s="56">
        <v>0</v>
      </c>
      <c r="Z112" s="56">
        <v>0</v>
      </c>
      <c r="AA112" s="56">
        <v>1993338.97</v>
      </c>
      <c r="AB112" s="98">
        <v>37720.449999999997</v>
      </c>
      <c r="AF112" s="98">
        <v>133444.5</v>
      </c>
      <c r="AG112" s="98">
        <v>0</v>
      </c>
      <c r="AH112" s="299">
        <v>164898.5</v>
      </c>
      <c r="AL112" s="122">
        <v>34074.269999999997</v>
      </c>
      <c r="AM112" s="122">
        <v>11142.52</v>
      </c>
    </row>
    <row r="113" spans="1:42" x14ac:dyDescent="0.2">
      <c r="A113" s="56" t="s">
        <v>1701</v>
      </c>
      <c r="B113" s="269">
        <v>316810.32</v>
      </c>
      <c r="C113" s="269">
        <v>218516.87</v>
      </c>
      <c r="F113" s="121">
        <v>105411.97</v>
      </c>
      <c r="G113" s="121">
        <v>0</v>
      </c>
      <c r="J113" s="56">
        <v>0</v>
      </c>
      <c r="K113" s="56">
        <v>21349.5</v>
      </c>
      <c r="L113" s="56">
        <v>124632.8</v>
      </c>
      <c r="M113" s="56">
        <v>0</v>
      </c>
      <c r="N113" s="56">
        <v>0</v>
      </c>
      <c r="O113" s="273">
        <v>0</v>
      </c>
      <c r="P113" s="273">
        <v>32818.6</v>
      </c>
      <c r="S113" s="273">
        <v>15000</v>
      </c>
      <c r="T113" s="273">
        <v>0</v>
      </c>
      <c r="X113" s="56">
        <v>0</v>
      </c>
      <c r="Y113" s="56">
        <v>0</v>
      </c>
      <c r="Z113" s="56">
        <v>0</v>
      </c>
      <c r="AA113" s="56">
        <v>3276385.87</v>
      </c>
      <c r="AB113" s="98">
        <v>10959.76</v>
      </c>
      <c r="AF113" s="98">
        <v>16642</v>
      </c>
      <c r="AG113" s="98">
        <v>0</v>
      </c>
      <c r="AH113" s="299">
        <v>60727</v>
      </c>
      <c r="AL113" s="122">
        <v>27863.3</v>
      </c>
      <c r="AM113" s="122">
        <v>17098.21</v>
      </c>
      <c r="AP113" s="122">
        <v>1797</v>
      </c>
    </row>
    <row r="114" spans="1:42" x14ac:dyDescent="0.2">
      <c r="A114" s="56" t="s">
        <v>1702</v>
      </c>
      <c r="B114" s="269">
        <v>188565.12</v>
      </c>
      <c r="C114" s="269">
        <v>7438.84</v>
      </c>
      <c r="F114" s="121">
        <v>196325.1</v>
      </c>
      <c r="G114" s="121">
        <v>0</v>
      </c>
      <c r="J114" s="56">
        <v>0</v>
      </c>
      <c r="K114" s="56">
        <v>927829.91</v>
      </c>
      <c r="L114" s="56">
        <v>850206.42</v>
      </c>
      <c r="M114" s="56">
        <v>0</v>
      </c>
      <c r="N114" s="56">
        <v>0</v>
      </c>
      <c r="O114" s="273">
        <v>0</v>
      </c>
      <c r="P114" s="273">
        <v>29993.9</v>
      </c>
      <c r="S114" s="273">
        <v>0</v>
      </c>
      <c r="T114" s="273">
        <v>0</v>
      </c>
      <c r="X114" s="56">
        <v>0</v>
      </c>
      <c r="Y114" s="56">
        <v>0</v>
      </c>
      <c r="Z114" s="56">
        <v>1199.99</v>
      </c>
      <c r="AA114" s="56">
        <v>3690825.96</v>
      </c>
      <c r="AB114" s="98">
        <v>25195.26</v>
      </c>
      <c r="AF114" s="98">
        <v>115241</v>
      </c>
      <c r="AG114" s="98">
        <v>8132.16</v>
      </c>
      <c r="AH114" s="299">
        <v>153381</v>
      </c>
      <c r="AL114" s="122">
        <v>50826.31</v>
      </c>
      <c r="AM114" s="122">
        <v>29599.53</v>
      </c>
    </row>
    <row r="115" spans="1:42" x14ac:dyDescent="0.2">
      <c r="A115" s="56" t="s">
        <v>1703</v>
      </c>
      <c r="B115" s="269">
        <v>694686.97</v>
      </c>
      <c r="C115" s="269">
        <v>102487.97</v>
      </c>
      <c r="F115" s="121">
        <v>103366.18</v>
      </c>
      <c r="G115" s="121">
        <v>0</v>
      </c>
      <c r="J115" s="56">
        <v>0</v>
      </c>
      <c r="K115" s="56">
        <v>145343.24</v>
      </c>
      <c r="L115" s="56">
        <v>184542.32</v>
      </c>
      <c r="M115" s="56">
        <v>0</v>
      </c>
      <c r="N115" s="56">
        <v>0</v>
      </c>
      <c r="O115" s="273">
        <v>0</v>
      </c>
      <c r="P115" s="273">
        <v>28646.46</v>
      </c>
      <c r="S115" s="273">
        <v>0</v>
      </c>
      <c r="T115" s="273">
        <v>0</v>
      </c>
      <c r="X115" s="56">
        <v>81500</v>
      </c>
      <c r="Y115" s="56">
        <v>0</v>
      </c>
      <c r="Z115" s="56">
        <v>600</v>
      </c>
      <c r="AA115" s="56">
        <v>1854865.59</v>
      </c>
      <c r="AB115" s="98">
        <v>33557.26</v>
      </c>
      <c r="AF115" s="98">
        <v>110051</v>
      </c>
      <c r="AG115" s="98">
        <v>5136.32</v>
      </c>
      <c r="AH115" s="299">
        <v>141407</v>
      </c>
      <c r="AL115" s="122">
        <v>30582.81</v>
      </c>
      <c r="AM115" s="122">
        <v>10368.39</v>
      </c>
    </row>
    <row r="116" spans="1:42" x14ac:dyDescent="0.2">
      <c r="A116" s="56" t="s">
        <v>1704</v>
      </c>
      <c r="B116" s="269">
        <v>949201.02</v>
      </c>
      <c r="C116" s="269">
        <v>141864.5</v>
      </c>
      <c r="F116" s="121">
        <v>222284.88</v>
      </c>
      <c r="G116" s="121">
        <v>0</v>
      </c>
      <c r="J116" s="56">
        <v>0</v>
      </c>
      <c r="K116" s="56">
        <v>448357.41</v>
      </c>
      <c r="L116" s="56">
        <v>951828.98</v>
      </c>
      <c r="M116" s="56">
        <v>0</v>
      </c>
      <c r="N116" s="56">
        <v>0</v>
      </c>
      <c r="O116" s="273">
        <v>0</v>
      </c>
      <c r="P116" s="273">
        <v>27751.72</v>
      </c>
      <c r="S116" s="273">
        <v>5000</v>
      </c>
      <c r="T116" s="273">
        <v>40000</v>
      </c>
      <c r="X116" s="56">
        <v>456242</v>
      </c>
      <c r="Y116" s="56">
        <v>0</v>
      </c>
      <c r="Z116" s="56">
        <v>0</v>
      </c>
      <c r="AA116" s="56">
        <v>1808375.97</v>
      </c>
      <c r="AB116" s="98">
        <v>48869.78</v>
      </c>
      <c r="AF116" s="98">
        <v>69163.5</v>
      </c>
      <c r="AG116" s="98">
        <v>7518.72</v>
      </c>
      <c r="AH116" s="299">
        <v>102133.5</v>
      </c>
      <c r="AJ116" s="122">
        <v>18400</v>
      </c>
      <c r="AL116" s="122">
        <v>40627.17</v>
      </c>
      <c r="AM116" s="122">
        <v>20629.53</v>
      </c>
    </row>
    <row r="117" spans="1:42" x14ac:dyDescent="0.2">
      <c r="A117" s="56" t="s">
        <v>1705</v>
      </c>
      <c r="B117" s="269">
        <v>422057.22</v>
      </c>
      <c r="C117" s="269">
        <v>62416.77</v>
      </c>
      <c r="F117" s="121">
        <v>225145.2</v>
      </c>
      <c r="G117" s="121">
        <v>0</v>
      </c>
      <c r="J117" s="56">
        <v>0</v>
      </c>
      <c r="K117" s="56">
        <v>339902.78</v>
      </c>
      <c r="L117" s="56">
        <v>456232.95</v>
      </c>
      <c r="M117" s="56">
        <v>0</v>
      </c>
      <c r="N117" s="56">
        <v>0</v>
      </c>
      <c r="O117" s="273">
        <v>0</v>
      </c>
      <c r="P117" s="273">
        <v>38939.49</v>
      </c>
      <c r="S117" s="273">
        <v>15000</v>
      </c>
      <c r="T117" s="273">
        <v>0</v>
      </c>
      <c r="X117" s="56">
        <v>112120</v>
      </c>
      <c r="Y117" s="56">
        <v>0</v>
      </c>
      <c r="Z117" s="56">
        <v>2200</v>
      </c>
      <c r="AA117" s="56">
        <v>2329931.42</v>
      </c>
      <c r="AB117" s="98">
        <v>71499.16</v>
      </c>
      <c r="AF117" s="98">
        <v>111440</v>
      </c>
      <c r="AG117" s="98">
        <v>6994.2</v>
      </c>
      <c r="AH117" s="299">
        <v>141130</v>
      </c>
      <c r="AL117" s="122">
        <v>35350.15</v>
      </c>
      <c r="AM117" s="122">
        <v>15363.34</v>
      </c>
      <c r="AO117" s="122">
        <v>35759.1</v>
      </c>
    </row>
    <row r="118" spans="1:42" x14ac:dyDescent="0.2">
      <c r="A118" s="56" t="s">
        <v>1706</v>
      </c>
      <c r="B118" s="269">
        <v>89213.73</v>
      </c>
      <c r="C118" s="269">
        <v>8617.1</v>
      </c>
      <c r="F118" s="121">
        <v>12149.29</v>
      </c>
      <c r="G118" s="121">
        <v>0</v>
      </c>
      <c r="J118" s="56">
        <v>0</v>
      </c>
      <c r="K118" s="56">
        <v>1487240.51</v>
      </c>
      <c r="L118" s="56">
        <v>400676.71</v>
      </c>
      <c r="M118" s="56">
        <v>0</v>
      </c>
      <c r="N118" s="56">
        <v>0</v>
      </c>
      <c r="O118" s="273">
        <v>306000</v>
      </c>
      <c r="P118" s="273">
        <v>55544.47</v>
      </c>
      <c r="S118" s="273">
        <v>15000</v>
      </c>
      <c r="T118" s="273">
        <v>50000</v>
      </c>
      <c r="X118" s="56">
        <v>100500</v>
      </c>
      <c r="Y118" s="56">
        <v>0</v>
      </c>
      <c r="Z118" s="56">
        <v>0</v>
      </c>
      <c r="AA118" s="56">
        <v>857017.52</v>
      </c>
      <c r="AB118" s="98">
        <v>7379.64</v>
      </c>
      <c r="AF118" s="98">
        <v>68050.5</v>
      </c>
      <c r="AG118" s="98">
        <v>0</v>
      </c>
      <c r="AH118" s="299">
        <v>104834.5</v>
      </c>
      <c r="AL118" s="122">
        <v>30023.77</v>
      </c>
      <c r="AM118" s="122">
        <v>16524.47</v>
      </c>
    </row>
    <row r="119" spans="1:42" x14ac:dyDescent="0.2">
      <c r="A119" s="56" t="s">
        <v>1789</v>
      </c>
      <c r="B119" s="269">
        <v>84335.03</v>
      </c>
      <c r="C119" s="269">
        <v>6951.35</v>
      </c>
      <c r="F119" s="121">
        <v>133070.04999999999</v>
      </c>
      <c r="G119" s="121">
        <v>0</v>
      </c>
      <c r="J119" s="56">
        <v>0</v>
      </c>
      <c r="K119" s="56">
        <v>1000742.16</v>
      </c>
      <c r="L119" s="56">
        <v>108331.98</v>
      </c>
      <c r="M119" s="56">
        <v>0</v>
      </c>
      <c r="N119" s="56">
        <v>0</v>
      </c>
      <c r="O119" s="273">
        <v>180000</v>
      </c>
      <c r="P119" s="273">
        <v>30247.040000000001</v>
      </c>
      <c r="S119" s="273">
        <v>0</v>
      </c>
      <c r="T119" s="273">
        <v>0</v>
      </c>
      <c r="X119" s="56">
        <v>40000</v>
      </c>
      <c r="Y119" s="56">
        <v>0</v>
      </c>
      <c r="Z119" s="56">
        <v>0</v>
      </c>
      <c r="AA119" s="56">
        <v>2768353.45</v>
      </c>
      <c r="AB119" s="98">
        <v>8932.02</v>
      </c>
      <c r="AF119" s="98">
        <v>55314</v>
      </c>
      <c r="AG119" s="98">
        <v>0</v>
      </c>
      <c r="AH119" s="299">
        <v>78238</v>
      </c>
      <c r="AL119" s="122">
        <v>25835.29</v>
      </c>
      <c r="AM119" s="122">
        <v>14503</v>
      </c>
    </row>
    <row r="120" spans="1:42" x14ac:dyDescent="0.2">
      <c r="A120" s="56" t="s">
        <v>1790</v>
      </c>
      <c r="B120" s="269">
        <v>49239.02</v>
      </c>
      <c r="C120" s="269">
        <v>2907.4</v>
      </c>
      <c r="F120" s="121">
        <v>28948.43</v>
      </c>
      <c r="G120" s="121">
        <v>0</v>
      </c>
      <c r="J120" s="56">
        <v>0</v>
      </c>
      <c r="K120" s="56">
        <v>375661.51</v>
      </c>
      <c r="L120" s="56">
        <v>144296.70000000001</v>
      </c>
      <c r="M120" s="56">
        <v>0</v>
      </c>
      <c r="N120" s="56">
        <v>0</v>
      </c>
      <c r="O120" s="273">
        <v>100000</v>
      </c>
      <c r="P120" s="273">
        <v>36678.9</v>
      </c>
      <c r="S120" s="273">
        <v>0</v>
      </c>
      <c r="T120" s="273">
        <v>0</v>
      </c>
      <c r="X120" s="56">
        <v>43050</v>
      </c>
      <c r="Y120" s="56">
        <v>0</v>
      </c>
      <c r="Z120" s="56">
        <v>8070</v>
      </c>
      <c r="AA120" s="56">
        <v>3313708.59</v>
      </c>
      <c r="AB120" s="98">
        <v>6899.41</v>
      </c>
      <c r="AF120" s="98">
        <v>115724</v>
      </c>
      <c r="AG120" s="98">
        <v>0</v>
      </c>
      <c r="AH120" s="299">
        <v>134184</v>
      </c>
      <c r="AL120" s="122">
        <v>43052.17</v>
      </c>
      <c r="AM120" s="122">
        <v>6506.84</v>
      </c>
    </row>
    <row r="121" spans="1:42" x14ac:dyDescent="0.2">
      <c r="A121" s="56" t="s">
        <v>1802</v>
      </c>
      <c r="B121" s="269">
        <v>281013.23</v>
      </c>
      <c r="C121" s="269">
        <v>2826.7</v>
      </c>
      <c r="F121" s="121">
        <v>83230.98</v>
      </c>
      <c r="G121" s="121">
        <v>0</v>
      </c>
      <c r="J121" s="56">
        <v>0</v>
      </c>
      <c r="K121" s="56">
        <v>725507.14</v>
      </c>
      <c r="L121" s="56">
        <v>73183.649999999994</v>
      </c>
      <c r="M121" s="56">
        <v>0</v>
      </c>
      <c r="N121" s="56">
        <v>0</v>
      </c>
      <c r="O121" s="273">
        <v>0</v>
      </c>
      <c r="P121" s="273">
        <v>24345.200000000001</v>
      </c>
      <c r="S121" s="273">
        <v>120000</v>
      </c>
      <c r="T121" s="273">
        <v>0</v>
      </c>
      <c r="X121" s="56">
        <v>0</v>
      </c>
      <c r="Y121" s="56">
        <v>0</v>
      </c>
      <c r="Z121" s="56">
        <v>0</v>
      </c>
      <c r="AA121" s="56">
        <v>3532326.06</v>
      </c>
      <c r="AB121" s="98">
        <v>26969.84</v>
      </c>
      <c r="AF121" s="98">
        <v>90520.5</v>
      </c>
      <c r="AG121" s="98">
        <v>4765.92</v>
      </c>
      <c r="AH121" s="299">
        <v>119005.5</v>
      </c>
      <c r="AL121" s="122">
        <v>57037.26</v>
      </c>
      <c r="AM121" s="122">
        <v>16097.15</v>
      </c>
    </row>
    <row r="122" spans="1:42" x14ac:dyDescent="0.2">
      <c r="A122" s="56" t="s">
        <v>1707</v>
      </c>
      <c r="B122" s="269">
        <v>518785.37</v>
      </c>
      <c r="C122" s="269">
        <v>1505</v>
      </c>
      <c r="F122" s="121">
        <v>297604</v>
      </c>
      <c r="G122" s="121">
        <v>0</v>
      </c>
      <c r="J122" s="56">
        <v>0</v>
      </c>
      <c r="K122" s="56">
        <v>1196217.8600000001</v>
      </c>
      <c r="L122" s="56">
        <v>591757.76</v>
      </c>
      <c r="M122" s="56">
        <v>0</v>
      </c>
      <c r="N122" s="56">
        <v>0</v>
      </c>
      <c r="O122" s="273">
        <v>0</v>
      </c>
      <c r="P122" s="273">
        <v>31460</v>
      </c>
      <c r="S122" s="273">
        <v>0</v>
      </c>
      <c r="T122" s="273">
        <v>165129</v>
      </c>
      <c r="X122" s="56">
        <v>0</v>
      </c>
      <c r="Y122" s="56">
        <v>431805.14</v>
      </c>
      <c r="Z122" s="56">
        <v>380722.05</v>
      </c>
      <c r="AA122" s="56">
        <v>1454124.22</v>
      </c>
      <c r="AB122" s="98">
        <v>386449.74</v>
      </c>
      <c r="AF122" s="98">
        <v>91040.5</v>
      </c>
      <c r="AH122" s="299">
        <v>172330.5</v>
      </c>
      <c r="AL122" s="122">
        <v>128117.61</v>
      </c>
      <c r="AM122" s="122">
        <v>30281.55</v>
      </c>
    </row>
    <row r="123" spans="1:42" x14ac:dyDescent="0.2">
      <c r="A123" s="56" t="s">
        <v>1708</v>
      </c>
      <c r="B123" s="269">
        <v>433608.39</v>
      </c>
      <c r="C123" s="269">
        <v>1918</v>
      </c>
      <c r="F123" s="121">
        <v>124537.17</v>
      </c>
      <c r="G123" s="121">
        <v>0</v>
      </c>
      <c r="J123" s="56">
        <v>0</v>
      </c>
      <c r="K123" s="56">
        <v>153798.22</v>
      </c>
      <c r="L123" s="56">
        <v>314243.32</v>
      </c>
      <c r="M123" s="56">
        <v>0</v>
      </c>
      <c r="N123" s="56">
        <v>0</v>
      </c>
      <c r="O123" s="273">
        <v>15100</v>
      </c>
      <c r="P123" s="273">
        <v>27881.47</v>
      </c>
      <c r="S123" s="273">
        <v>0</v>
      </c>
      <c r="T123" s="273">
        <v>29.54</v>
      </c>
      <c r="X123" s="56">
        <v>94000</v>
      </c>
      <c r="Y123" s="56">
        <v>324701.88</v>
      </c>
      <c r="Z123" s="56">
        <v>0</v>
      </c>
      <c r="AA123" s="56">
        <v>5145573.0199999996</v>
      </c>
      <c r="AB123" s="98">
        <v>96922.25</v>
      </c>
      <c r="AF123" s="98">
        <v>190151</v>
      </c>
      <c r="AH123" s="299">
        <v>248211</v>
      </c>
      <c r="AL123" s="122">
        <v>65427.72</v>
      </c>
      <c r="AM123" s="122">
        <v>9283.23</v>
      </c>
    </row>
    <row r="124" spans="1:42" x14ac:dyDescent="0.2">
      <c r="A124" s="56" t="s">
        <v>1709</v>
      </c>
      <c r="B124" s="269">
        <v>113922.47</v>
      </c>
      <c r="C124" s="269">
        <v>2064</v>
      </c>
      <c r="F124" s="121">
        <v>74731.600000000006</v>
      </c>
      <c r="G124" s="121">
        <v>0</v>
      </c>
      <c r="J124" s="56">
        <v>0</v>
      </c>
      <c r="K124" s="56">
        <v>2</v>
      </c>
      <c r="L124" s="56">
        <v>-4992.5200000000004</v>
      </c>
      <c r="M124" s="56">
        <v>0</v>
      </c>
      <c r="N124" s="56">
        <v>0</v>
      </c>
      <c r="O124" s="273">
        <v>0</v>
      </c>
      <c r="P124" s="273">
        <v>25600</v>
      </c>
      <c r="S124" s="273">
        <v>0</v>
      </c>
      <c r="T124" s="273">
        <v>106000</v>
      </c>
      <c r="X124" s="56">
        <v>0</v>
      </c>
      <c r="Y124" s="56">
        <v>0</v>
      </c>
      <c r="Z124" s="56">
        <v>0</v>
      </c>
      <c r="AA124" s="56">
        <v>2682156.15</v>
      </c>
      <c r="AB124" s="98">
        <v>116665</v>
      </c>
      <c r="AF124" s="98">
        <v>32940</v>
      </c>
      <c r="AH124" s="299">
        <v>76750</v>
      </c>
      <c r="AL124" s="122">
        <v>30780</v>
      </c>
      <c r="AM124" s="122">
        <v>14999.76</v>
      </c>
    </row>
    <row r="125" spans="1:42" x14ac:dyDescent="0.2">
      <c r="A125" s="56" t="s">
        <v>1710</v>
      </c>
      <c r="B125" s="269">
        <v>248619.99</v>
      </c>
      <c r="C125" s="269">
        <v>500.5</v>
      </c>
      <c r="F125" s="121">
        <v>22024.720000000001</v>
      </c>
      <c r="G125" s="121">
        <v>0</v>
      </c>
      <c r="J125" s="56">
        <v>0</v>
      </c>
      <c r="K125" s="56">
        <v>609123.56999999995</v>
      </c>
      <c r="L125" s="56">
        <v>53317.78</v>
      </c>
      <c r="M125" s="56">
        <v>0</v>
      </c>
      <c r="N125" s="56">
        <v>0</v>
      </c>
      <c r="O125" s="273">
        <v>0</v>
      </c>
      <c r="P125" s="273">
        <v>39962.6</v>
      </c>
      <c r="S125" s="273">
        <v>0</v>
      </c>
      <c r="T125" s="273">
        <v>0</v>
      </c>
      <c r="X125" s="56">
        <v>0</v>
      </c>
      <c r="Y125" s="56">
        <v>0</v>
      </c>
      <c r="Z125" s="56">
        <v>-1215771.3999999999</v>
      </c>
      <c r="AA125" s="56">
        <v>2132666.9300000002</v>
      </c>
      <c r="AB125" s="98">
        <v>59966.5</v>
      </c>
      <c r="AF125" s="98">
        <v>96747</v>
      </c>
      <c r="AH125" s="299">
        <v>126757</v>
      </c>
      <c r="AL125" s="122">
        <v>35102.93</v>
      </c>
      <c r="AM125" s="122">
        <v>13099.14</v>
      </c>
    </row>
    <row r="126" spans="1:42" x14ac:dyDescent="0.2">
      <c r="A126" s="56" t="s">
        <v>1711</v>
      </c>
      <c r="B126" s="269">
        <v>928196.9</v>
      </c>
      <c r="C126" s="269">
        <v>12950.69</v>
      </c>
      <c r="F126" s="121">
        <v>109771.3</v>
      </c>
      <c r="G126" s="121">
        <v>0</v>
      </c>
      <c r="J126" s="56">
        <v>0</v>
      </c>
      <c r="K126" s="56">
        <v>948404.87</v>
      </c>
      <c r="L126" s="56">
        <v>287872.86</v>
      </c>
      <c r="M126" s="56">
        <v>0</v>
      </c>
      <c r="N126" s="56">
        <v>0</v>
      </c>
      <c r="O126" s="273">
        <v>4500</v>
      </c>
      <c r="P126" s="273">
        <v>35112.699999999997</v>
      </c>
      <c r="S126" s="273">
        <v>0</v>
      </c>
      <c r="T126" s="273">
        <v>0</v>
      </c>
      <c r="X126" s="56">
        <v>100000</v>
      </c>
      <c r="Y126" s="56">
        <v>0</v>
      </c>
      <c r="Z126" s="56">
        <v>0</v>
      </c>
      <c r="AA126" s="56">
        <v>2748053.22</v>
      </c>
      <c r="AB126" s="98">
        <v>78341.75</v>
      </c>
      <c r="AF126" s="98">
        <v>116270</v>
      </c>
      <c r="AH126" s="299">
        <v>162740</v>
      </c>
      <c r="AL126" s="122">
        <v>53665.4</v>
      </c>
      <c r="AM126" s="122">
        <v>13149</v>
      </c>
    </row>
    <row r="127" spans="1:42" x14ac:dyDescent="0.2">
      <c r="A127" s="56" t="s">
        <v>1712</v>
      </c>
      <c r="B127" s="269">
        <v>873967.03</v>
      </c>
      <c r="C127" s="269">
        <v>9777</v>
      </c>
      <c r="F127" s="121">
        <v>81202.84</v>
      </c>
      <c r="G127" s="121">
        <v>0</v>
      </c>
      <c r="J127" s="56">
        <v>0</v>
      </c>
      <c r="K127" s="56">
        <v>291536.88</v>
      </c>
      <c r="L127" s="56">
        <v>556063.66</v>
      </c>
      <c r="M127" s="56">
        <v>0</v>
      </c>
      <c r="N127" s="56">
        <v>0</v>
      </c>
      <c r="O127" s="273">
        <v>2296</v>
      </c>
      <c r="P127" s="273">
        <v>51666.33</v>
      </c>
      <c r="S127" s="273">
        <v>0</v>
      </c>
      <c r="T127" s="273">
        <v>5000</v>
      </c>
      <c r="X127" s="56">
        <v>0</v>
      </c>
      <c r="Y127" s="56">
        <v>592794.93999999994</v>
      </c>
      <c r="Z127" s="56">
        <v>0</v>
      </c>
      <c r="AA127" s="56">
        <v>2326269.85</v>
      </c>
      <c r="AB127" s="98">
        <v>92535.5</v>
      </c>
      <c r="AD127" s="98">
        <v>3.86</v>
      </c>
      <c r="AF127" s="98">
        <v>54666.5</v>
      </c>
      <c r="AH127" s="299">
        <v>104826.5</v>
      </c>
      <c r="AL127" s="122">
        <v>45447.99</v>
      </c>
      <c r="AM127" s="122">
        <v>7563.07</v>
      </c>
    </row>
    <row r="128" spans="1:42" x14ac:dyDescent="0.2">
      <c r="A128" s="56" t="s">
        <v>1713</v>
      </c>
      <c r="B128" s="269">
        <v>206820.68</v>
      </c>
      <c r="C128" s="269">
        <v>2991.5</v>
      </c>
      <c r="F128" s="121">
        <v>140868.43</v>
      </c>
      <c r="G128" s="121">
        <v>0</v>
      </c>
      <c r="J128" s="56">
        <v>0</v>
      </c>
      <c r="K128" s="56">
        <v>2317757.09</v>
      </c>
      <c r="L128" s="56">
        <v>112009.55</v>
      </c>
      <c r="M128" s="56">
        <v>0</v>
      </c>
      <c r="N128" s="56">
        <v>0</v>
      </c>
      <c r="O128" s="273">
        <v>0</v>
      </c>
      <c r="P128" s="273">
        <v>23019.78</v>
      </c>
      <c r="S128" s="273">
        <v>0</v>
      </c>
      <c r="T128" s="273">
        <v>0</v>
      </c>
      <c r="X128" s="56">
        <v>0</v>
      </c>
      <c r="Y128" s="56">
        <v>0</v>
      </c>
      <c r="Z128" s="56">
        <v>0</v>
      </c>
      <c r="AA128" s="56">
        <v>3580405.02</v>
      </c>
      <c r="AB128" s="98">
        <v>70535.5</v>
      </c>
      <c r="AF128" s="98">
        <v>122538.5</v>
      </c>
      <c r="AH128" s="299">
        <v>166808.5</v>
      </c>
      <c r="AL128" s="122">
        <v>48039.21</v>
      </c>
      <c r="AM128" s="122">
        <v>8029.81</v>
      </c>
    </row>
    <row r="129" spans="1:42" x14ac:dyDescent="0.2">
      <c r="A129" s="56" t="s">
        <v>1714</v>
      </c>
      <c r="B129" s="269">
        <v>711800.72</v>
      </c>
      <c r="C129" s="269">
        <v>73105.75</v>
      </c>
      <c r="F129" s="121">
        <v>92836.79</v>
      </c>
      <c r="G129" s="121">
        <v>0</v>
      </c>
      <c r="J129" s="56">
        <v>0</v>
      </c>
      <c r="K129" s="56">
        <v>443542.58</v>
      </c>
      <c r="L129" s="56">
        <v>43885.82</v>
      </c>
      <c r="M129" s="56">
        <v>0</v>
      </c>
      <c r="N129" s="56">
        <v>0</v>
      </c>
      <c r="O129" s="273">
        <v>0</v>
      </c>
      <c r="P129" s="273">
        <v>900</v>
      </c>
      <c r="S129" s="273">
        <v>0</v>
      </c>
      <c r="T129" s="273">
        <v>150000</v>
      </c>
      <c r="X129" s="56">
        <v>0</v>
      </c>
      <c r="Y129" s="56">
        <v>1275271.24</v>
      </c>
      <c r="Z129" s="56">
        <v>0</v>
      </c>
      <c r="AA129" s="56">
        <v>2242898.44</v>
      </c>
      <c r="AB129" s="98">
        <v>47038.75</v>
      </c>
      <c r="AF129" s="98">
        <v>129870</v>
      </c>
      <c r="AG129" s="98">
        <v>10</v>
      </c>
      <c r="AH129" s="299">
        <v>148160</v>
      </c>
      <c r="AL129" s="122">
        <v>56407.46</v>
      </c>
      <c r="AM129" s="122">
        <v>7823.5</v>
      </c>
    </row>
    <row r="130" spans="1:42" x14ac:dyDescent="0.2">
      <c r="A130" s="56" t="s">
        <v>1791</v>
      </c>
      <c r="B130" s="269">
        <v>223641.57</v>
      </c>
      <c r="C130" s="269">
        <v>1562</v>
      </c>
      <c r="F130" s="121">
        <v>64790.18</v>
      </c>
      <c r="G130" s="121">
        <v>0</v>
      </c>
      <c r="J130" s="56">
        <v>0</v>
      </c>
      <c r="K130" s="56">
        <v>1375814</v>
      </c>
      <c r="L130" s="56">
        <v>649199.02</v>
      </c>
      <c r="M130" s="56">
        <v>0</v>
      </c>
      <c r="N130" s="56">
        <v>0</v>
      </c>
      <c r="O130" s="273">
        <v>0</v>
      </c>
      <c r="P130" s="273">
        <v>24660</v>
      </c>
      <c r="S130" s="273">
        <v>0</v>
      </c>
      <c r="T130" s="273">
        <v>0</v>
      </c>
      <c r="X130" s="56">
        <v>0</v>
      </c>
      <c r="Y130" s="56">
        <v>-2895289.86</v>
      </c>
      <c r="Z130" s="56">
        <v>0</v>
      </c>
      <c r="AA130" s="56">
        <v>3888577.01</v>
      </c>
      <c r="AB130" s="98">
        <v>83529</v>
      </c>
      <c r="AF130" s="98">
        <v>106711.5</v>
      </c>
      <c r="AH130" s="299">
        <v>147131.5</v>
      </c>
      <c r="AL130" s="122">
        <v>59010</v>
      </c>
      <c r="AM130" s="122">
        <v>4140</v>
      </c>
    </row>
    <row r="131" spans="1:42" x14ac:dyDescent="0.2">
      <c r="A131" s="56" t="s">
        <v>1792</v>
      </c>
      <c r="B131" s="269">
        <v>122716.58</v>
      </c>
      <c r="C131" s="269">
        <v>0</v>
      </c>
      <c r="F131" s="121">
        <v>15675.57</v>
      </c>
      <c r="G131" s="121">
        <v>0</v>
      </c>
      <c r="J131" s="56">
        <v>0</v>
      </c>
      <c r="K131" s="56">
        <v>1149061.3</v>
      </c>
      <c r="L131" s="56">
        <v>409365.07</v>
      </c>
      <c r="M131" s="56">
        <v>0</v>
      </c>
      <c r="N131" s="56">
        <v>0</v>
      </c>
      <c r="O131" s="273">
        <v>0</v>
      </c>
      <c r="P131" s="273">
        <v>19800</v>
      </c>
      <c r="S131" s="273">
        <v>296106.44</v>
      </c>
      <c r="T131" s="273">
        <v>0</v>
      </c>
      <c r="X131" s="56">
        <v>0</v>
      </c>
      <c r="Y131" s="56">
        <v>-3013177.74</v>
      </c>
      <c r="Z131" s="56">
        <v>0</v>
      </c>
      <c r="AA131" s="56">
        <v>3397782.5</v>
      </c>
      <c r="AB131" s="98">
        <v>70291.960000000006</v>
      </c>
      <c r="AF131" s="98">
        <v>56620</v>
      </c>
      <c r="AH131" s="299">
        <v>88277</v>
      </c>
      <c r="AL131" s="122">
        <v>112766.63</v>
      </c>
      <c r="AM131" s="122">
        <v>25430.19</v>
      </c>
    </row>
    <row r="132" spans="1:42" x14ac:dyDescent="0.2">
      <c r="A132" s="56" t="s">
        <v>1715</v>
      </c>
      <c r="B132" s="269">
        <v>650641.85</v>
      </c>
      <c r="C132" s="269">
        <v>47213</v>
      </c>
      <c r="F132" s="121">
        <v>89646.74</v>
      </c>
      <c r="G132" s="121">
        <v>0</v>
      </c>
      <c r="J132" s="56">
        <v>0</v>
      </c>
      <c r="K132" s="56">
        <v>695880.28</v>
      </c>
      <c r="L132" s="56">
        <v>137030.09</v>
      </c>
      <c r="M132" s="56">
        <v>0</v>
      </c>
      <c r="N132" s="56">
        <v>0</v>
      </c>
      <c r="O132" s="273">
        <v>10000</v>
      </c>
      <c r="P132" s="273">
        <v>53399.23</v>
      </c>
      <c r="S132" s="273">
        <v>0</v>
      </c>
      <c r="T132" s="273">
        <v>3073</v>
      </c>
      <c r="X132" s="56">
        <v>46510</v>
      </c>
      <c r="Y132" s="56">
        <v>0</v>
      </c>
      <c r="Z132" s="56">
        <v>212294.14</v>
      </c>
      <c r="AA132" s="56">
        <v>3801436</v>
      </c>
      <c r="AB132" s="98">
        <v>425349.41</v>
      </c>
      <c r="AC132" s="98">
        <v>1500</v>
      </c>
      <c r="AF132" s="98">
        <v>133087.5</v>
      </c>
      <c r="AH132" s="299">
        <v>225067.5</v>
      </c>
      <c r="AK132" s="122">
        <v>0</v>
      </c>
      <c r="AL132" s="122">
        <v>99059.61</v>
      </c>
      <c r="AM132" s="122">
        <v>17003.98</v>
      </c>
    </row>
    <row r="133" spans="1:42" x14ac:dyDescent="0.2">
      <c r="A133" s="56" t="s">
        <v>1716</v>
      </c>
      <c r="B133" s="269">
        <v>347275.64</v>
      </c>
      <c r="C133" s="269">
        <v>60203.1</v>
      </c>
      <c r="F133" s="121">
        <v>148822.23000000001</v>
      </c>
      <c r="G133" s="121">
        <v>0</v>
      </c>
      <c r="J133" s="56">
        <v>0</v>
      </c>
      <c r="K133" s="56">
        <v>437644.99</v>
      </c>
      <c r="L133" s="56">
        <v>19315.91</v>
      </c>
      <c r="M133" s="56">
        <v>0</v>
      </c>
      <c r="N133" s="56">
        <v>0</v>
      </c>
      <c r="O133" s="273">
        <v>7000</v>
      </c>
      <c r="P133" s="273">
        <v>29848.13</v>
      </c>
      <c r="S133" s="273">
        <v>0</v>
      </c>
      <c r="T133" s="273">
        <v>2212</v>
      </c>
      <c r="X133" s="56">
        <v>0</v>
      </c>
      <c r="Y133" s="56">
        <v>0</v>
      </c>
      <c r="Z133" s="56">
        <v>85611.37</v>
      </c>
      <c r="AA133" s="56">
        <v>2453088.7400000002</v>
      </c>
      <c r="AB133" s="98">
        <v>148168.20000000001</v>
      </c>
      <c r="AC133" s="98">
        <v>0</v>
      </c>
      <c r="AF133" s="98">
        <v>144240</v>
      </c>
      <c r="AG133" s="98">
        <v>7037</v>
      </c>
      <c r="AH133" s="299">
        <v>209308</v>
      </c>
      <c r="AL133" s="122">
        <v>98774.13</v>
      </c>
      <c r="AM133" s="122">
        <v>11391.67</v>
      </c>
      <c r="AO133" s="122">
        <v>0</v>
      </c>
    </row>
    <row r="134" spans="1:42" x14ac:dyDescent="0.2">
      <c r="A134" s="56" t="s">
        <v>1717</v>
      </c>
      <c r="B134" s="269">
        <v>585307.56000000006</v>
      </c>
      <c r="C134" s="269">
        <v>54633.3</v>
      </c>
      <c r="F134" s="121">
        <v>171985.04</v>
      </c>
      <c r="G134" s="121">
        <v>0</v>
      </c>
      <c r="J134" s="56">
        <v>0</v>
      </c>
      <c r="K134" s="56">
        <v>375917.53</v>
      </c>
      <c r="L134" s="56">
        <v>630613.74</v>
      </c>
      <c r="M134" s="56">
        <v>0</v>
      </c>
      <c r="N134" s="56">
        <v>0</v>
      </c>
      <c r="O134" s="273">
        <v>18680</v>
      </c>
      <c r="P134" s="273">
        <v>51376.88</v>
      </c>
      <c r="S134" s="273">
        <v>0</v>
      </c>
      <c r="T134" s="273">
        <v>4512</v>
      </c>
      <c r="X134" s="56">
        <v>13800</v>
      </c>
      <c r="Y134" s="56">
        <v>0</v>
      </c>
      <c r="Z134" s="56">
        <v>178506.66</v>
      </c>
      <c r="AA134" s="56">
        <v>3154882.42</v>
      </c>
      <c r="AB134" s="98">
        <v>303745.82</v>
      </c>
      <c r="AF134" s="98">
        <v>177663.5</v>
      </c>
      <c r="AG134" s="98">
        <v>0</v>
      </c>
      <c r="AH134" s="299">
        <v>293698.5</v>
      </c>
      <c r="AJ134" s="122">
        <v>480</v>
      </c>
      <c r="AL134" s="122">
        <v>123190.86</v>
      </c>
      <c r="AM134" s="122">
        <v>10119.5</v>
      </c>
      <c r="AP134" s="122">
        <v>50000</v>
      </c>
    </row>
    <row r="135" spans="1:42" x14ac:dyDescent="0.2">
      <c r="A135" s="56" t="s">
        <v>1718</v>
      </c>
      <c r="B135" s="269">
        <v>376113.07</v>
      </c>
      <c r="C135" s="269">
        <v>72197.27</v>
      </c>
      <c r="F135" s="121">
        <v>174336.59</v>
      </c>
      <c r="G135" s="121">
        <v>0</v>
      </c>
      <c r="J135" s="56">
        <v>0</v>
      </c>
      <c r="K135" s="56">
        <v>299087.56</v>
      </c>
      <c r="L135" s="56">
        <v>39381.760000000002</v>
      </c>
      <c r="M135" s="56">
        <v>0</v>
      </c>
      <c r="N135" s="56">
        <v>0</v>
      </c>
      <c r="O135" s="273">
        <v>0</v>
      </c>
      <c r="P135" s="273">
        <v>38763.5</v>
      </c>
      <c r="S135" s="273">
        <v>0</v>
      </c>
      <c r="T135" s="273">
        <v>1948</v>
      </c>
      <c r="X135" s="56">
        <v>106640</v>
      </c>
      <c r="Y135" s="56">
        <v>0</v>
      </c>
      <c r="Z135" s="56">
        <v>56600.58</v>
      </c>
      <c r="AA135" s="56">
        <v>2689973.6</v>
      </c>
      <c r="AB135" s="98">
        <v>205642.46</v>
      </c>
      <c r="AF135" s="98">
        <v>66101</v>
      </c>
      <c r="AH135" s="299">
        <v>119451</v>
      </c>
      <c r="AL135" s="122">
        <v>97367.95</v>
      </c>
      <c r="AM135" s="122">
        <v>9988.5300000000007</v>
      </c>
      <c r="AO135" s="122">
        <v>13085.8</v>
      </c>
    </row>
    <row r="136" spans="1:42" x14ac:dyDescent="0.2">
      <c r="A136" s="56" t="s">
        <v>1719</v>
      </c>
      <c r="B136" s="269">
        <v>288593.87</v>
      </c>
      <c r="C136" s="269">
        <v>30543</v>
      </c>
      <c r="F136" s="121">
        <v>99468.84</v>
      </c>
      <c r="G136" s="121">
        <v>0</v>
      </c>
      <c r="J136" s="56">
        <v>0</v>
      </c>
      <c r="K136" s="56">
        <v>758077.43999999994</v>
      </c>
      <c r="L136" s="56">
        <v>27498.05</v>
      </c>
      <c r="M136" s="56">
        <v>0</v>
      </c>
      <c r="N136" s="56">
        <v>0</v>
      </c>
      <c r="O136" s="273">
        <v>0</v>
      </c>
      <c r="P136" s="273">
        <v>38744.129999999997</v>
      </c>
      <c r="S136" s="273">
        <v>0</v>
      </c>
      <c r="T136" s="273">
        <v>1963</v>
      </c>
      <c r="X136" s="56">
        <v>20000</v>
      </c>
      <c r="Y136" s="56">
        <v>0</v>
      </c>
      <c r="Z136" s="56">
        <v>-14294.3</v>
      </c>
      <c r="AA136" s="56">
        <v>2072080.16</v>
      </c>
      <c r="AB136" s="98">
        <v>98261.33</v>
      </c>
      <c r="AF136" s="98">
        <v>57556.5</v>
      </c>
      <c r="AH136" s="299">
        <v>133791.5</v>
      </c>
      <c r="AJ136" s="122">
        <v>0</v>
      </c>
      <c r="AL136" s="122">
        <v>67628.429999999993</v>
      </c>
      <c r="AM136" s="122">
        <v>10819.77</v>
      </c>
    </row>
    <row r="137" spans="1:42" x14ac:dyDescent="0.2">
      <c r="A137" s="56" t="s">
        <v>1720</v>
      </c>
      <c r="B137" s="269">
        <v>389232.43</v>
      </c>
      <c r="C137" s="269">
        <v>7170.5</v>
      </c>
      <c r="F137" s="121">
        <v>356297.84</v>
      </c>
      <c r="G137" s="121">
        <v>0</v>
      </c>
      <c r="J137" s="56">
        <v>0</v>
      </c>
      <c r="K137" s="56">
        <v>447456.21</v>
      </c>
      <c r="L137" s="56">
        <v>40835.370000000003</v>
      </c>
      <c r="M137" s="56">
        <v>0</v>
      </c>
      <c r="N137" s="56">
        <v>0</v>
      </c>
      <c r="O137" s="273">
        <v>0</v>
      </c>
      <c r="P137" s="273">
        <v>23028.26</v>
      </c>
      <c r="S137" s="273">
        <v>0</v>
      </c>
      <c r="T137" s="273">
        <v>3241</v>
      </c>
      <c r="X137" s="56">
        <v>0</v>
      </c>
      <c r="Y137" s="56">
        <v>0</v>
      </c>
      <c r="Z137" s="56">
        <v>85115.21</v>
      </c>
      <c r="AA137" s="56">
        <v>3517785.78</v>
      </c>
      <c r="AB137" s="98">
        <v>451339.97</v>
      </c>
      <c r="AF137" s="98">
        <v>147762.29999999999</v>
      </c>
      <c r="AH137" s="299">
        <v>229922.3</v>
      </c>
      <c r="AL137" s="122">
        <v>63210.26</v>
      </c>
      <c r="AM137" s="122">
        <v>6574.2</v>
      </c>
    </row>
    <row r="138" spans="1:42" x14ac:dyDescent="0.2">
      <c r="A138" s="56" t="s">
        <v>1721</v>
      </c>
      <c r="B138" s="269">
        <v>287028.94</v>
      </c>
      <c r="C138" s="269">
        <v>47790</v>
      </c>
      <c r="F138" s="121">
        <v>333001.71000000002</v>
      </c>
      <c r="G138" s="121">
        <v>0</v>
      </c>
      <c r="J138" s="56">
        <v>0</v>
      </c>
      <c r="K138" s="56">
        <v>1139033.1299999999</v>
      </c>
      <c r="L138" s="56">
        <v>187794.32</v>
      </c>
      <c r="M138" s="56">
        <v>0</v>
      </c>
      <c r="N138" s="56">
        <v>0</v>
      </c>
      <c r="O138" s="273">
        <v>79960</v>
      </c>
      <c r="P138" s="273">
        <v>37155.83</v>
      </c>
      <c r="S138" s="273">
        <v>0</v>
      </c>
      <c r="T138" s="273">
        <v>1998</v>
      </c>
      <c r="X138" s="56">
        <v>0</v>
      </c>
      <c r="Y138" s="56">
        <v>0</v>
      </c>
      <c r="Z138" s="56">
        <v>37673.089999999997</v>
      </c>
      <c r="AA138" s="56">
        <v>2461639.23</v>
      </c>
      <c r="AB138" s="98">
        <v>167442.28</v>
      </c>
      <c r="AF138" s="98">
        <v>142485</v>
      </c>
      <c r="AH138" s="299">
        <v>193435</v>
      </c>
      <c r="AJ138" s="122">
        <v>600</v>
      </c>
      <c r="AL138" s="122">
        <v>115233.83</v>
      </c>
      <c r="AM138" s="122">
        <v>12353.16</v>
      </c>
    </row>
    <row r="139" spans="1:42" x14ac:dyDescent="0.2">
      <c r="A139" s="56" t="s">
        <v>1722</v>
      </c>
      <c r="B139" s="269">
        <v>70460.87</v>
      </c>
      <c r="C139" s="269">
        <v>43687</v>
      </c>
      <c r="F139" s="121">
        <v>241274.28</v>
      </c>
      <c r="G139" s="121">
        <v>0</v>
      </c>
      <c r="J139" s="56">
        <v>0</v>
      </c>
      <c r="K139" s="56">
        <v>2209793.8199999998</v>
      </c>
      <c r="L139" s="56">
        <v>46943.13</v>
      </c>
      <c r="M139" s="56">
        <v>0</v>
      </c>
      <c r="N139" s="56">
        <v>0</v>
      </c>
      <c r="O139" s="273">
        <v>0</v>
      </c>
      <c r="P139" s="273">
        <v>51719.92</v>
      </c>
      <c r="S139" s="273">
        <v>0</v>
      </c>
      <c r="T139" s="273">
        <v>3251</v>
      </c>
      <c r="X139" s="56">
        <v>22210</v>
      </c>
      <c r="Y139" s="56">
        <v>-313129.26</v>
      </c>
      <c r="Z139" s="56">
        <v>83870.44</v>
      </c>
      <c r="AA139" s="56">
        <v>1490475.39</v>
      </c>
      <c r="AB139" s="98">
        <v>99456.92</v>
      </c>
      <c r="AF139" s="98">
        <v>102311</v>
      </c>
      <c r="AG139" s="98">
        <v>57830</v>
      </c>
      <c r="AH139" s="299">
        <v>179411</v>
      </c>
      <c r="AL139" s="122">
        <v>59276.480000000003</v>
      </c>
      <c r="AM139" s="122">
        <v>21848.44</v>
      </c>
    </row>
    <row r="140" spans="1:42" x14ac:dyDescent="0.2">
      <c r="A140" s="56" t="s">
        <v>1723</v>
      </c>
      <c r="B140" s="269">
        <v>638795.06999999995</v>
      </c>
      <c r="C140" s="269">
        <v>27076.9</v>
      </c>
      <c r="F140" s="121">
        <v>322948.8</v>
      </c>
      <c r="G140" s="121">
        <v>0</v>
      </c>
      <c r="J140" s="56">
        <v>0</v>
      </c>
      <c r="K140" s="56">
        <v>189662.89</v>
      </c>
      <c r="L140" s="56">
        <v>649756.76</v>
      </c>
      <c r="M140" s="56">
        <v>0</v>
      </c>
      <c r="N140" s="56">
        <v>0</v>
      </c>
      <c r="O140" s="273">
        <v>0</v>
      </c>
      <c r="P140" s="273">
        <v>56745.31</v>
      </c>
      <c r="S140" s="273">
        <v>0</v>
      </c>
      <c r="T140" s="273">
        <v>3744</v>
      </c>
      <c r="X140" s="56">
        <v>148115</v>
      </c>
      <c r="Y140" s="56">
        <v>-278782.13</v>
      </c>
      <c r="Z140" s="56">
        <v>69751.350000000006</v>
      </c>
      <c r="AA140" s="56">
        <v>3511106.83</v>
      </c>
      <c r="AB140" s="98">
        <v>397488.78</v>
      </c>
      <c r="AF140" s="98">
        <v>120961</v>
      </c>
      <c r="AH140" s="299">
        <v>215921</v>
      </c>
      <c r="AL140" s="122">
        <v>126220.31</v>
      </c>
      <c r="AM140" s="122">
        <v>5326.25</v>
      </c>
    </row>
    <row r="141" spans="1:42" x14ac:dyDescent="0.2">
      <c r="A141" s="56" t="s">
        <v>1724</v>
      </c>
      <c r="B141" s="269">
        <v>489843.9</v>
      </c>
      <c r="C141" s="269">
        <v>72608</v>
      </c>
      <c r="F141" s="121">
        <v>96320.84</v>
      </c>
      <c r="G141" s="121">
        <v>0</v>
      </c>
      <c r="J141" s="56">
        <v>0</v>
      </c>
      <c r="K141" s="56">
        <v>502378.51</v>
      </c>
      <c r="L141" s="56">
        <v>90773.08</v>
      </c>
      <c r="M141" s="56">
        <v>0</v>
      </c>
      <c r="N141" s="56">
        <v>0</v>
      </c>
      <c r="O141" s="273">
        <v>0</v>
      </c>
      <c r="P141" s="273">
        <v>51291.72</v>
      </c>
      <c r="S141" s="273">
        <v>0</v>
      </c>
      <c r="T141" s="273">
        <v>1078</v>
      </c>
      <c r="X141" s="56">
        <v>106375</v>
      </c>
      <c r="Y141" s="56">
        <v>0</v>
      </c>
      <c r="Z141" s="56">
        <v>0</v>
      </c>
      <c r="AA141" s="56">
        <v>1290976.01</v>
      </c>
      <c r="AB141" s="98">
        <v>153374.17000000001</v>
      </c>
      <c r="AF141" s="98">
        <v>154285.5</v>
      </c>
      <c r="AH141" s="299">
        <v>190835.5</v>
      </c>
      <c r="AL141" s="122">
        <v>137122.91</v>
      </c>
      <c r="AM141" s="122">
        <v>17929.04</v>
      </c>
    </row>
    <row r="142" spans="1:42" x14ac:dyDescent="0.2">
      <c r="A142" s="56" t="s">
        <v>1725</v>
      </c>
      <c r="B142" s="269">
        <v>259413.24</v>
      </c>
      <c r="C142" s="269">
        <v>6671.5</v>
      </c>
      <c r="F142" s="121">
        <v>125143.14</v>
      </c>
      <c r="G142" s="121">
        <v>0</v>
      </c>
      <c r="J142" s="56">
        <v>0</v>
      </c>
      <c r="K142" s="56">
        <v>529382.36</v>
      </c>
      <c r="L142" s="56">
        <v>51301.599999999999</v>
      </c>
      <c r="M142" s="56">
        <v>0</v>
      </c>
      <c r="N142" s="56">
        <v>0</v>
      </c>
      <c r="O142" s="273">
        <v>0</v>
      </c>
      <c r="P142" s="273">
        <v>38394.019999999997</v>
      </c>
      <c r="S142" s="273">
        <v>0</v>
      </c>
      <c r="T142" s="273">
        <v>2136</v>
      </c>
      <c r="X142" s="56">
        <v>0</v>
      </c>
      <c r="Y142" s="56">
        <v>0</v>
      </c>
      <c r="Z142" s="56">
        <v>30291.8</v>
      </c>
      <c r="AA142" s="56">
        <v>431311.75</v>
      </c>
      <c r="AB142" s="98">
        <v>241352.71</v>
      </c>
      <c r="AF142" s="98">
        <v>95319</v>
      </c>
      <c r="AH142" s="299">
        <v>152809</v>
      </c>
      <c r="AL142" s="122">
        <v>62087.02</v>
      </c>
      <c r="AM142" s="122">
        <v>15656.09</v>
      </c>
    </row>
    <row r="143" spans="1:42" x14ac:dyDescent="0.2">
      <c r="A143" s="56" t="s">
        <v>1726</v>
      </c>
      <c r="B143" s="269">
        <v>317381.83</v>
      </c>
      <c r="C143" s="269">
        <v>39648.6</v>
      </c>
      <c r="F143" s="121">
        <v>144062.06</v>
      </c>
      <c r="G143" s="121">
        <v>0</v>
      </c>
      <c r="J143" s="56">
        <v>0</v>
      </c>
      <c r="K143" s="56">
        <v>731749.52</v>
      </c>
      <c r="L143" s="56">
        <v>137688.53</v>
      </c>
      <c r="M143" s="56">
        <v>0</v>
      </c>
      <c r="N143" s="56">
        <v>0</v>
      </c>
      <c r="O143" s="273">
        <v>0</v>
      </c>
      <c r="P143" s="273">
        <v>40350.49</v>
      </c>
      <c r="S143" s="273">
        <v>0</v>
      </c>
      <c r="T143" s="273">
        <v>1904</v>
      </c>
      <c r="X143" s="56">
        <v>64900</v>
      </c>
      <c r="Y143" s="56">
        <v>0</v>
      </c>
      <c r="Z143" s="56">
        <v>102514.45</v>
      </c>
      <c r="AA143" s="56">
        <v>2115546</v>
      </c>
      <c r="AB143" s="98">
        <v>146168.21</v>
      </c>
      <c r="AC143" s="98">
        <v>0</v>
      </c>
      <c r="AF143" s="98">
        <v>106501.5</v>
      </c>
      <c r="AG143" s="98">
        <v>0</v>
      </c>
      <c r="AH143" s="299">
        <v>158456.5</v>
      </c>
      <c r="AL143" s="122">
        <v>120208.53</v>
      </c>
      <c r="AM143" s="122">
        <v>13241.87</v>
      </c>
    </row>
    <row r="144" spans="1:42" x14ac:dyDescent="0.2">
      <c r="A144" s="56" t="s">
        <v>1727</v>
      </c>
      <c r="B144" s="269">
        <v>178631.46</v>
      </c>
      <c r="C144" s="269">
        <v>3000</v>
      </c>
      <c r="F144" s="121">
        <v>111985.17</v>
      </c>
      <c r="G144" s="121">
        <v>0</v>
      </c>
      <c r="J144" s="56">
        <v>0</v>
      </c>
      <c r="K144" s="56">
        <v>1330291.42</v>
      </c>
      <c r="L144" s="56">
        <v>15031.08</v>
      </c>
      <c r="M144" s="56">
        <v>0</v>
      </c>
      <c r="N144" s="56">
        <v>0</v>
      </c>
      <c r="O144" s="273">
        <v>1348</v>
      </c>
      <c r="P144" s="273">
        <v>32532.62</v>
      </c>
      <c r="S144" s="273">
        <v>0</v>
      </c>
      <c r="T144" s="273">
        <v>1482.5</v>
      </c>
      <c r="X144" s="56">
        <v>0</v>
      </c>
      <c r="Y144" s="56">
        <v>0</v>
      </c>
      <c r="Z144" s="56">
        <v>45030.65</v>
      </c>
      <c r="AA144" s="56">
        <v>2263113.85</v>
      </c>
      <c r="AB144" s="98">
        <v>86311.96</v>
      </c>
      <c r="AF144" s="98">
        <v>108220</v>
      </c>
      <c r="AH144" s="299">
        <v>151200</v>
      </c>
      <c r="AJ144" s="122">
        <v>0</v>
      </c>
      <c r="AL144" s="122">
        <v>51447.32</v>
      </c>
      <c r="AM144" s="122">
        <v>15008.73</v>
      </c>
    </row>
    <row r="145" spans="1:42" x14ac:dyDescent="0.2">
      <c r="A145" s="56" t="s">
        <v>1728</v>
      </c>
      <c r="B145" s="269">
        <v>251054.36</v>
      </c>
      <c r="C145" s="269">
        <v>16693</v>
      </c>
      <c r="F145" s="121">
        <v>302589.65000000002</v>
      </c>
      <c r="G145" s="121">
        <v>0</v>
      </c>
      <c r="J145" s="56">
        <v>0</v>
      </c>
      <c r="K145" s="56">
        <v>752219.8</v>
      </c>
      <c r="L145" s="56">
        <v>33389.760000000002</v>
      </c>
      <c r="M145" s="56">
        <v>0</v>
      </c>
      <c r="N145" s="56">
        <v>0</v>
      </c>
      <c r="O145" s="273">
        <v>0</v>
      </c>
      <c r="P145" s="273">
        <v>48609.99</v>
      </c>
      <c r="S145" s="273">
        <v>0</v>
      </c>
      <c r="T145" s="273">
        <v>2707</v>
      </c>
      <c r="X145" s="56">
        <v>57000</v>
      </c>
      <c r="Y145" s="56">
        <v>0</v>
      </c>
      <c r="Z145" s="56">
        <v>140107.18</v>
      </c>
      <c r="AA145" s="56">
        <v>2512572.4500000002</v>
      </c>
      <c r="AB145" s="98">
        <v>147914.74</v>
      </c>
      <c r="AF145" s="98">
        <v>176592.5</v>
      </c>
      <c r="AH145" s="299">
        <v>248682.5</v>
      </c>
      <c r="AL145" s="122">
        <v>89590.14</v>
      </c>
      <c r="AM145" s="122">
        <v>6076.43</v>
      </c>
      <c r="AO145" s="122">
        <v>22317.3</v>
      </c>
    </row>
    <row r="146" spans="1:42" x14ac:dyDescent="0.2">
      <c r="A146" s="56" t="s">
        <v>1729</v>
      </c>
      <c r="B146" s="269">
        <v>290218.71000000002</v>
      </c>
      <c r="C146" s="269">
        <v>33218.400000000001</v>
      </c>
      <c r="F146" s="121">
        <v>140165.04</v>
      </c>
      <c r="G146" s="121">
        <v>0</v>
      </c>
      <c r="J146" s="56">
        <v>0</v>
      </c>
      <c r="K146" s="56">
        <v>2051470.36</v>
      </c>
      <c r="L146" s="56">
        <v>817336.87</v>
      </c>
      <c r="M146" s="56">
        <v>0</v>
      </c>
      <c r="N146" s="56">
        <v>0</v>
      </c>
      <c r="O146" s="273">
        <v>0</v>
      </c>
      <c r="P146" s="273">
        <v>46973.279999999999</v>
      </c>
      <c r="S146" s="273">
        <v>0</v>
      </c>
      <c r="T146" s="273">
        <v>2404</v>
      </c>
      <c r="X146" s="56">
        <v>0</v>
      </c>
      <c r="Y146" s="56">
        <v>0</v>
      </c>
      <c r="Z146" s="56">
        <v>216126.25</v>
      </c>
      <c r="AA146" s="56">
        <v>1298036.29</v>
      </c>
      <c r="AB146" s="98">
        <v>154886.54</v>
      </c>
      <c r="AF146" s="98">
        <v>125748</v>
      </c>
      <c r="AG146" s="98">
        <v>0</v>
      </c>
      <c r="AH146" s="299">
        <v>190678</v>
      </c>
      <c r="AL146" s="122">
        <v>92737.11</v>
      </c>
      <c r="AM146" s="122">
        <v>39294.519999999997</v>
      </c>
    </row>
    <row r="147" spans="1:42" x14ac:dyDescent="0.2">
      <c r="A147" s="56" t="s">
        <v>1730</v>
      </c>
      <c r="B147" s="269">
        <v>99331.71</v>
      </c>
      <c r="C147" s="269">
        <v>35676.699999999997</v>
      </c>
      <c r="F147" s="121">
        <v>693833.65</v>
      </c>
      <c r="G147" s="121">
        <v>0</v>
      </c>
      <c r="J147" s="56">
        <v>0</v>
      </c>
      <c r="K147" s="56">
        <v>787828.18</v>
      </c>
      <c r="L147" s="56">
        <v>248572.99</v>
      </c>
      <c r="M147" s="56">
        <v>0</v>
      </c>
      <c r="N147" s="56">
        <v>0</v>
      </c>
      <c r="O147" s="273">
        <v>4863</v>
      </c>
      <c r="P147" s="273">
        <v>45677.04</v>
      </c>
      <c r="S147" s="273">
        <v>0</v>
      </c>
      <c r="T147" s="273">
        <v>0</v>
      </c>
      <c r="X147" s="56">
        <v>0</v>
      </c>
      <c r="Y147" s="56">
        <v>0</v>
      </c>
      <c r="Z147" s="56">
        <v>5450</v>
      </c>
      <c r="AA147" s="56">
        <v>1854562.35</v>
      </c>
      <c r="AB147" s="98">
        <v>27935.64</v>
      </c>
      <c r="AC147" s="98">
        <v>0</v>
      </c>
      <c r="AF147" s="98">
        <v>83181</v>
      </c>
      <c r="AG147" s="98">
        <v>10773.6</v>
      </c>
      <c r="AH147" s="299">
        <v>83181</v>
      </c>
      <c r="AL147" s="122">
        <v>47739.29</v>
      </c>
      <c r="AM147" s="122">
        <v>18879.89</v>
      </c>
    </row>
    <row r="148" spans="1:42" x14ac:dyDescent="0.2">
      <c r="A148" s="56" t="s">
        <v>1731</v>
      </c>
      <c r="B148" s="269">
        <v>585592.69999999995</v>
      </c>
      <c r="C148" s="269">
        <v>40829.699999999997</v>
      </c>
      <c r="F148" s="121">
        <v>110327.49</v>
      </c>
      <c r="G148" s="121">
        <v>0</v>
      </c>
      <c r="J148" s="56">
        <v>0</v>
      </c>
      <c r="K148" s="56">
        <v>1003812.51</v>
      </c>
      <c r="L148" s="56">
        <v>491876.72</v>
      </c>
      <c r="M148" s="56">
        <v>0</v>
      </c>
      <c r="N148" s="56">
        <v>0</v>
      </c>
      <c r="O148" s="273">
        <v>0</v>
      </c>
      <c r="P148" s="273">
        <v>40650</v>
      </c>
      <c r="S148" s="273">
        <v>0</v>
      </c>
      <c r="T148" s="273">
        <v>0</v>
      </c>
      <c r="X148" s="56">
        <v>0</v>
      </c>
      <c r="Y148" s="56">
        <v>0</v>
      </c>
      <c r="Z148" s="56">
        <v>2900</v>
      </c>
      <c r="AA148" s="56">
        <v>3974625.34</v>
      </c>
      <c r="AB148" s="98">
        <v>80886.259999999995</v>
      </c>
      <c r="AC148" s="98">
        <v>0</v>
      </c>
      <c r="AF148" s="98">
        <v>99529.5</v>
      </c>
      <c r="AG148" s="98">
        <v>24231.360000000001</v>
      </c>
      <c r="AH148" s="299">
        <v>178889.5</v>
      </c>
      <c r="AL148" s="122">
        <v>51101.14</v>
      </c>
      <c r="AM148" s="122">
        <v>31741.38</v>
      </c>
    </row>
    <row r="149" spans="1:42" x14ac:dyDescent="0.2">
      <c r="A149" s="56" t="s">
        <v>1732</v>
      </c>
      <c r="B149" s="269">
        <v>336744.95</v>
      </c>
      <c r="C149" s="269">
        <v>4398</v>
      </c>
      <c r="F149" s="121">
        <v>44978.91</v>
      </c>
      <c r="G149" s="121">
        <v>0</v>
      </c>
      <c r="J149" s="56">
        <v>0</v>
      </c>
      <c r="K149" s="56">
        <v>1112769.6000000001</v>
      </c>
      <c r="L149" s="56">
        <v>373636.26</v>
      </c>
      <c r="M149" s="56">
        <v>3500</v>
      </c>
      <c r="N149" s="56">
        <v>0</v>
      </c>
      <c r="O149" s="273">
        <v>4500</v>
      </c>
      <c r="P149" s="273">
        <v>30332.6</v>
      </c>
      <c r="S149" s="273">
        <v>0</v>
      </c>
      <c r="T149" s="273">
        <v>0</v>
      </c>
      <c r="X149" s="56">
        <v>0</v>
      </c>
      <c r="Y149" s="56">
        <v>0</v>
      </c>
      <c r="Z149" s="56">
        <v>0</v>
      </c>
      <c r="AA149" s="56">
        <v>2427116.52</v>
      </c>
      <c r="AB149" s="98">
        <v>41082.720000000001</v>
      </c>
      <c r="AD149" s="98">
        <v>19.11</v>
      </c>
      <c r="AF149" s="98">
        <v>187998.3</v>
      </c>
      <c r="AG149" s="98">
        <v>4274.88</v>
      </c>
      <c r="AH149" s="299">
        <v>212448.3</v>
      </c>
      <c r="AL149" s="122">
        <v>59763.07</v>
      </c>
      <c r="AM149" s="122">
        <v>22831.919999999998</v>
      </c>
      <c r="AP149" s="122">
        <v>650</v>
      </c>
    </row>
    <row r="150" spans="1:42" x14ac:dyDescent="0.2">
      <c r="A150" s="56" t="s">
        <v>1733</v>
      </c>
      <c r="B150" s="269">
        <v>354766.3</v>
      </c>
      <c r="C150" s="269">
        <v>12009.49</v>
      </c>
      <c r="F150" s="121">
        <v>226769.59</v>
      </c>
      <c r="G150" s="121">
        <v>0</v>
      </c>
      <c r="J150" s="56">
        <v>0</v>
      </c>
      <c r="K150" s="56">
        <v>963038.26</v>
      </c>
      <c r="L150" s="56">
        <v>571844.09</v>
      </c>
      <c r="M150" s="56">
        <v>0</v>
      </c>
      <c r="N150" s="56">
        <v>0</v>
      </c>
      <c r="O150" s="273">
        <v>440</v>
      </c>
      <c r="P150" s="273">
        <v>40400</v>
      </c>
      <c r="S150" s="273">
        <v>0</v>
      </c>
      <c r="T150" s="273">
        <v>2005.62</v>
      </c>
      <c r="X150" s="56">
        <v>0</v>
      </c>
      <c r="Y150" s="56">
        <v>0</v>
      </c>
      <c r="Z150" s="56">
        <v>7800</v>
      </c>
      <c r="AA150" s="56">
        <v>2538450.7999999998</v>
      </c>
      <c r="AB150" s="98">
        <v>44671.65</v>
      </c>
      <c r="AF150" s="98">
        <v>230238.5</v>
      </c>
      <c r="AG150" s="98">
        <v>22930</v>
      </c>
      <c r="AH150" s="299">
        <v>289799.5</v>
      </c>
      <c r="AL150" s="122">
        <v>65261.46</v>
      </c>
      <c r="AM150" s="122">
        <v>30430.1</v>
      </c>
    </row>
    <row r="151" spans="1:42" x14ac:dyDescent="0.2">
      <c r="A151" s="56" t="s">
        <v>1734</v>
      </c>
      <c r="B151" s="269">
        <v>299972.37</v>
      </c>
      <c r="C151" s="269">
        <v>104457.61</v>
      </c>
      <c r="F151" s="121">
        <v>342609.2</v>
      </c>
      <c r="G151" s="121">
        <v>0</v>
      </c>
      <c r="J151" s="56">
        <v>0</v>
      </c>
      <c r="K151" s="56">
        <v>1068824.43</v>
      </c>
      <c r="L151" s="56">
        <v>450930.16</v>
      </c>
      <c r="M151" s="56">
        <v>0</v>
      </c>
      <c r="N151" s="56">
        <v>0</v>
      </c>
      <c r="O151" s="273">
        <v>6760</v>
      </c>
      <c r="P151" s="273">
        <v>219664.73</v>
      </c>
      <c r="S151" s="273">
        <v>0</v>
      </c>
      <c r="T151" s="273">
        <v>0</v>
      </c>
      <c r="X151" s="56">
        <v>0</v>
      </c>
      <c r="Y151" s="56">
        <v>0</v>
      </c>
      <c r="Z151" s="56">
        <v>0</v>
      </c>
      <c r="AA151" s="56">
        <v>3053279.47</v>
      </c>
      <c r="AB151" s="98">
        <v>140962</v>
      </c>
      <c r="AF151" s="98">
        <v>113330</v>
      </c>
      <c r="AG151" s="98">
        <v>16380.8</v>
      </c>
      <c r="AH151" s="299">
        <v>181700</v>
      </c>
      <c r="AL151" s="122">
        <v>131929.76999999999</v>
      </c>
      <c r="AM151" s="122">
        <v>16337.09</v>
      </c>
    </row>
    <row r="152" spans="1:42" x14ac:dyDescent="0.2">
      <c r="A152" s="56" t="s">
        <v>1735</v>
      </c>
      <c r="B152" s="269">
        <v>82455.539999999994</v>
      </c>
      <c r="C152" s="269">
        <v>11993.75</v>
      </c>
      <c r="F152" s="121">
        <v>60628.43</v>
      </c>
      <c r="G152" s="121">
        <v>0</v>
      </c>
      <c r="J152" s="56">
        <v>0</v>
      </c>
      <c r="K152" s="56">
        <v>264851.06</v>
      </c>
      <c r="L152" s="56">
        <v>234107.99</v>
      </c>
      <c r="M152" s="56">
        <v>0</v>
      </c>
      <c r="N152" s="56">
        <v>0</v>
      </c>
      <c r="O152" s="273">
        <v>0</v>
      </c>
      <c r="P152" s="273">
        <v>62306.78</v>
      </c>
      <c r="S152" s="273">
        <v>0</v>
      </c>
      <c r="T152" s="273">
        <v>0</v>
      </c>
      <c r="X152" s="56">
        <v>0</v>
      </c>
      <c r="Y152" s="56">
        <v>0</v>
      </c>
      <c r="Z152" s="56">
        <v>13750</v>
      </c>
      <c r="AA152" s="56">
        <v>1819262.69</v>
      </c>
      <c r="AB152" s="98">
        <v>31831.31</v>
      </c>
      <c r="AF152" s="98">
        <v>118303.5</v>
      </c>
      <c r="AG152" s="98">
        <v>9643.44</v>
      </c>
      <c r="AH152" s="299">
        <v>182203.5</v>
      </c>
      <c r="AL152" s="122">
        <v>41076.43</v>
      </c>
      <c r="AM152" s="122">
        <v>11467.24</v>
      </c>
    </row>
    <row r="153" spans="1:42" x14ac:dyDescent="0.2">
      <c r="A153" s="56" t="s">
        <v>1736</v>
      </c>
      <c r="B153" s="269">
        <v>53250.53</v>
      </c>
      <c r="C153" s="269">
        <v>1780.5</v>
      </c>
      <c r="F153" s="121">
        <v>504527.2</v>
      </c>
      <c r="G153" s="121">
        <v>0</v>
      </c>
      <c r="J153" s="56">
        <v>0</v>
      </c>
      <c r="K153" s="56">
        <v>1051826.05</v>
      </c>
      <c r="L153" s="56">
        <v>207633.02</v>
      </c>
      <c r="M153" s="56">
        <v>0</v>
      </c>
      <c r="N153" s="56">
        <v>0</v>
      </c>
      <c r="O153" s="273">
        <v>12590</v>
      </c>
      <c r="P153" s="273">
        <v>61692</v>
      </c>
      <c r="S153" s="273">
        <v>0</v>
      </c>
      <c r="T153" s="273">
        <v>0</v>
      </c>
      <c r="X153" s="56">
        <v>0</v>
      </c>
      <c r="Y153" s="56">
        <v>0</v>
      </c>
      <c r="Z153" s="56">
        <v>0</v>
      </c>
      <c r="AA153" s="56">
        <v>2522678.58</v>
      </c>
      <c r="AB153" s="98">
        <v>44878.75</v>
      </c>
      <c r="AF153" s="98">
        <v>214676</v>
      </c>
      <c r="AG153" s="98">
        <v>3668.04</v>
      </c>
      <c r="AH153" s="299">
        <v>245746</v>
      </c>
      <c r="AL153" s="122">
        <v>68755.64</v>
      </c>
      <c r="AM153" s="122">
        <v>21487.94</v>
      </c>
    </row>
    <row r="154" spans="1:42" x14ac:dyDescent="0.2">
      <c r="A154" s="56" t="s">
        <v>1737</v>
      </c>
      <c r="B154" s="269">
        <v>152979.75</v>
      </c>
      <c r="C154" s="269">
        <v>3097.5</v>
      </c>
      <c r="F154" s="121">
        <v>75539.58</v>
      </c>
      <c r="G154" s="121">
        <v>0</v>
      </c>
      <c r="J154" s="56">
        <v>0</v>
      </c>
      <c r="K154" s="56">
        <v>1322681.3600000001</v>
      </c>
      <c r="L154" s="56">
        <v>356108.55</v>
      </c>
      <c r="M154" s="56">
        <v>0</v>
      </c>
      <c r="N154" s="56">
        <v>0</v>
      </c>
      <c r="O154" s="273">
        <v>3470</v>
      </c>
      <c r="P154" s="273">
        <v>37031.300000000003</v>
      </c>
      <c r="S154" s="273">
        <v>0</v>
      </c>
      <c r="T154" s="273">
        <v>0</v>
      </c>
      <c r="X154" s="56">
        <v>0</v>
      </c>
      <c r="Y154" s="56">
        <v>0</v>
      </c>
      <c r="Z154" s="56">
        <v>14350.11</v>
      </c>
      <c r="AA154" s="56">
        <v>4801199.47</v>
      </c>
      <c r="AB154" s="98">
        <v>27030.58</v>
      </c>
      <c r="AF154" s="98">
        <v>38577</v>
      </c>
      <c r="AG154" s="98">
        <v>3220</v>
      </c>
      <c r="AH154" s="299">
        <v>87497</v>
      </c>
      <c r="AL154" s="122">
        <v>71305.55</v>
      </c>
      <c r="AM154" s="122">
        <v>35498.339999999997</v>
      </c>
    </row>
    <row r="155" spans="1:42" x14ac:dyDescent="0.2">
      <c r="A155" s="56" t="s">
        <v>1738</v>
      </c>
      <c r="B155" s="269">
        <v>20934.54</v>
      </c>
      <c r="C155" s="269">
        <v>33584.300000000003</v>
      </c>
      <c r="F155" s="121">
        <v>273577.53999999998</v>
      </c>
      <c r="G155" s="121">
        <v>0</v>
      </c>
      <c r="J155" s="56">
        <v>0</v>
      </c>
      <c r="K155" s="56">
        <v>1529458.94</v>
      </c>
      <c r="L155" s="56">
        <v>274056.84000000003</v>
      </c>
      <c r="M155" s="56">
        <v>0</v>
      </c>
      <c r="N155" s="56">
        <v>0</v>
      </c>
      <c r="O155" s="273">
        <v>104000</v>
      </c>
      <c r="P155" s="273">
        <v>127707.76</v>
      </c>
      <c r="S155" s="273">
        <v>0</v>
      </c>
      <c r="T155" s="273">
        <v>0</v>
      </c>
      <c r="X155" s="56">
        <v>0</v>
      </c>
      <c r="Y155" s="56">
        <v>0</v>
      </c>
      <c r="Z155" s="56">
        <v>746752.07</v>
      </c>
      <c r="AA155" s="56">
        <v>5209136.26</v>
      </c>
      <c r="AB155" s="98">
        <v>59503.73</v>
      </c>
      <c r="AF155" s="98">
        <v>172623.5</v>
      </c>
      <c r="AG155" s="98">
        <v>7080.8</v>
      </c>
      <c r="AH155" s="299">
        <v>225373.5</v>
      </c>
      <c r="AL155" s="122">
        <v>67869.289999999994</v>
      </c>
      <c r="AM155" s="122">
        <v>39817.79</v>
      </c>
    </row>
    <row r="156" spans="1:42" x14ac:dyDescent="0.2">
      <c r="A156" s="56" t="s">
        <v>1739</v>
      </c>
      <c r="B156" s="269">
        <v>309162.58</v>
      </c>
      <c r="C156" s="269">
        <v>30509.95</v>
      </c>
      <c r="F156" s="121">
        <v>204549.17</v>
      </c>
      <c r="G156" s="121">
        <v>0</v>
      </c>
      <c r="J156" s="56">
        <v>0</v>
      </c>
      <c r="K156" s="56">
        <v>983276.32</v>
      </c>
      <c r="L156" s="56">
        <v>179833.88</v>
      </c>
      <c r="M156" s="56">
        <v>0</v>
      </c>
      <c r="N156" s="56">
        <v>0</v>
      </c>
      <c r="O156" s="273">
        <v>3000</v>
      </c>
      <c r="P156" s="273">
        <v>72902.850000000006</v>
      </c>
      <c r="S156" s="273">
        <v>0</v>
      </c>
      <c r="T156" s="273">
        <v>0</v>
      </c>
      <c r="X156" s="56">
        <v>0</v>
      </c>
      <c r="Y156" s="56">
        <v>0</v>
      </c>
      <c r="Z156" s="56">
        <v>7600</v>
      </c>
      <c r="AA156" s="56">
        <v>2453318.4700000002</v>
      </c>
      <c r="AB156" s="98">
        <v>34543.15</v>
      </c>
      <c r="AF156" s="98">
        <v>96663</v>
      </c>
      <c r="AG156" s="98">
        <v>7775.84</v>
      </c>
      <c r="AH156" s="299">
        <v>118063</v>
      </c>
      <c r="AL156" s="122">
        <v>49541.94</v>
      </c>
      <c r="AM156" s="122">
        <v>22218.61</v>
      </c>
    </row>
    <row r="157" spans="1:42" x14ac:dyDescent="0.2">
      <c r="A157" s="56" t="s">
        <v>1740</v>
      </c>
      <c r="B157" s="269">
        <v>315527.05</v>
      </c>
      <c r="C157" s="269">
        <v>91767.94</v>
      </c>
      <c r="F157" s="121">
        <v>192824.04</v>
      </c>
      <c r="G157" s="121">
        <v>0</v>
      </c>
      <c r="J157" s="56">
        <v>0</v>
      </c>
      <c r="K157" s="56">
        <v>340567.18</v>
      </c>
      <c r="L157" s="56">
        <v>1456974.14</v>
      </c>
      <c r="M157" s="56">
        <v>0</v>
      </c>
      <c r="N157" s="56">
        <v>0</v>
      </c>
      <c r="O157" s="273">
        <v>15810</v>
      </c>
      <c r="P157" s="273">
        <v>63382.82</v>
      </c>
      <c r="S157" s="273">
        <v>0</v>
      </c>
      <c r="T157" s="273">
        <v>0</v>
      </c>
      <c r="X157" s="56">
        <v>3100</v>
      </c>
      <c r="Y157" s="56">
        <v>0</v>
      </c>
      <c r="Z157" s="56">
        <v>0</v>
      </c>
      <c r="AA157" s="56">
        <v>4517827.99</v>
      </c>
      <c r="AB157" s="98">
        <v>129908.66</v>
      </c>
      <c r="AF157" s="98">
        <v>168728</v>
      </c>
      <c r="AG157" s="98">
        <v>4540</v>
      </c>
      <c r="AH157" s="299">
        <v>216218</v>
      </c>
      <c r="AL157" s="122">
        <v>63975.18</v>
      </c>
      <c r="AM157" s="122">
        <v>21019.03</v>
      </c>
    </row>
    <row r="158" spans="1:42" x14ac:dyDescent="0.2">
      <c r="A158" s="56" t="s">
        <v>1741</v>
      </c>
      <c r="B158" s="269">
        <v>309745.39</v>
      </c>
      <c r="C158" s="269">
        <v>4524.5</v>
      </c>
      <c r="F158" s="121">
        <v>43693.19</v>
      </c>
      <c r="G158" s="121">
        <v>0</v>
      </c>
      <c r="J158" s="56">
        <v>0</v>
      </c>
      <c r="K158" s="56">
        <v>647481.03</v>
      </c>
      <c r="L158" s="56">
        <v>184126.55</v>
      </c>
      <c r="M158" s="56">
        <v>0</v>
      </c>
      <c r="N158" s="56">
        <v>0</v>
      </c>
      <c r="O158" s="273">
        <v>0</v>
      </c>
      <c r="P158" s="273">
        <v>40274.730000000003</v>
      </c>
      <c r="S158" s="273">
        <v>0</v>
      </c>
      <c r="T158" s="273">
        <v>0</v>
      </c>
      <c r="X158" s="56">
        <v>0</v>
      </c>
      <c r="Y158" s="56">
        <v>0</v>
      </c>
      <c r="Z158" s="56">
        <v>0</v>
      </c>
      <c r="AA158" s="56">
        <v>3061336.79</v>
      </c>
      <c r="AB158" s="98">
        <v>49683.58</v>
      </c>
      <c r="AF158" s="98">
        <v>136388</v>
      </c>
      <c r="AG158" s="98">
        <v>13795.36</v>
      </c>
      <c r="AH158" s="299">
        <v>183368</v>
      </c>
      <c r="AL158" s="122">
        <v>92218.23</v>
      </c>
      <c r="AM158" s="122">
        <v>25317.38</v>
      </c>
    </row>
    <row r="159" spans="1:42" x14ac:dyDescent="0.2">
      <c r="A159" s="56" t="s">
        <v>1742</v>
      </c>
      <c r="B159" s="269">
        <v>186935.85</v>
      </c>
      <c r="C159" s="269">
        <v>7913.15</v>
      </c>
      <c r="F159" s="121">
        <v>233813.88</v>
      </c>
      <c r="G159" s="121">
        <v>0</v>
      </c>
      <c r="J159" s="56">
        <v>0</v>
      </c>
      <c r="K159" s="56">
        <v>1796303.19</v>
      </c>
      <c r="L159" s="56">
        <v>547185.85</v>
      </c>
      <c r="M159" s="56">
        <v>0</v>
      </c>
      <c r="N159" s="56">
        <v>0</v>
      </c>
      <c r="O159" s="273">
        <v>0</v>
      </c>
      <c r="P159" s="273">
        <v>167614.19</v>
      </c>
      <c r="S159" s="273">
        <v>0</v>
      </c>
      <c r="T159" s="273">
        <v>0</v>
      </c>
      <c r="X159" s="56">
        <v>0</v>
      </c>
      <c r="Y159" s="56">
        <v>0</v>
      </c>
      <c r="Z159" s="56">
        <v>0</v>
      </c>
      <c r="AA159" s="56">
        <v>2227904.62</v>
      </c>
      <c r="AB159" s="98">
        <v>27478.6</v>
      </c>
      <c r="AF159" s="98">
        <v>113794.8</v>
      </c>
      <c r="AG159" s="98">
        <v>2000</v>
      </c>
      <c r="AH159" s="299">
        <v>160964.79999999999</v>
      </c>
      <c r="AL159" s="122">
        <v>40343.99</v>
      </c>
      <c r="AM159" s="122">
        <v>6776.4</v>
      </c>
    </row>
    <row r="160" spans="1:42" x14ac:dyDescent="0.2">
      <c r="A160" s="56" t="s">
        <v>1743</v>
      </c>
      <c r="B160" s="269">
        <v>255512.87</v>
      </c>
      <c r="C160" s="269">
        <v>69271.100000000006</v>
      </c>
      <c r="F160" s="121">
        <v>232873.15</v>
      </c>
      <c r="G160" s="121">
        <v>0</v>
      </c>
      <c r="J160" s="56">
        <v>0</v>
      </c>
      <c r="K160" s="56">
        <v>1435927.79</v>
      </c>
      <c r="L160" s="56">
        <v>298208.64000000001</v>
      </c>
      <c r="M160" s="56">
        <v>0</v>
      </c>
      <c r="N160" s="56">
        <v>0</v>
      </c>
      <c r="O160" s="273">
        <v>4000</v>
      </c>
      <c r="P160" s="273">
        <v>98256.7</v>
      </c>
      <c r="S160" s="273">
        <v>0</v>
      </c>
      <c r="T160" s="273">
        <v>0</v>
      </c>
      <c r="X160" s="56">
        <v>0</v>
      </c>
      <c r="Y160" s="56">
        <v>0</v>
      </c>
      <c r="Z160" s="56">
        <v>0</v>
      </c>
      <c r="AA160" s="56">
        <v>1652500.79</v>
      </c>
      <c r="AB160" s="98">
        <v>16963.3</v>
      </c>
      <c r="AC160" s="98">
        <v>0</v>
      </c>
      <c r="AD160" s="98">
        <v>0</v>
      </c>
      <c r="AE160" s="98">
        <v>0</v>
      </c>
      <c r="AF160" s="98">
        <v>48314</v>
      </c>
      <c r="AG160" s="98">
        <v>2440</v>
      </c>
      <c r="AH160" s="299">
        <v>100134</v>
      </c>
      <c r="AJ160" s="122">
        <v>0</v>
      </c>
      <c r="AL160" s="122">
        <v>61858.7</v>
      </c>
      <c r="AM160" s="122">
        <v>18563.29</v>
      </c>
      <c r="AN160" s="122">
        <v>0</v>
      </c>
      <c r="AO160" s="122">
        <v>0</v>
      </c>
    </row>
    <row r="161" spans="1:42" x14ac:dyDescent="0.2">
      <c r="A161" s="56" t="s">
        <v>1744</v>
      </c>
      <c r="B161" s="269">
        <v>405152.4</v>
      </c>
      <c r="C161" s="269">
        <v>0</v>
      </c>
      <c r="F161" s="121">
        <v>32828.32</v>
      </c>
      <c r="G161" s="121">
        <v>0</v>
      </c>
      <c r="J161" s="56">
        <v>0</v>
      </c>
      <c r="K161" s="56">
        <v>1341673.19</v>
      </c>
      <c r="L161" s="56">
        <v>434219.24</v>
      </c>
      <c r="M161" s="56">
        <v>0</v>
      </c>
      <c r="N161" s="56">
        <v>0</v>
      </c>
      <c r="O161" s="273">
        <v>0</v>
      </c>
      <c r="P161" s="273">
        <v>108133.67</v>
      </c>
      <c r="S161" s="273">
        <v>0</v>
      </c>
      <c r="T161" s="273">
        <v>0</v>
      </c>
      <c r="X161" s="56">
        <v>0</v>
      </c>
      <c r="Y161" s="56">
        <v>0</v>
      </c>
      <c r="Z161" s="56">
        <v>6800</v>
      </c>
      <c r="AA161" s="56">
        <v>2038406.69</v>
      </c>
      <c r="AB161" s="98">
        <v>6233.33</v>
      </c>
      <c r="AF161" s="98">
        <v>101223.5</v>
      </c>
      <c r="AG161" s="98">
        <v>2000</v>
      </c>
      <c r="AH161" s="299">
        <v>119683.5</v>
      </c>
      <c r="AK161" s="122">
        <v>1245</v>
      </c>
      <c r="AL161" s="122">
        <v>30531.1</v>
      </c>
      <c r="AM161" s="122">
        <v>39494.089999999997</v>
      </c>
    </row>
    <row r="162" spans="1:42" x14ac:dyDescent="0.2">
      <c r="A162" s="56" t="s">
        <v>1745</v>
      </c>
      <c r="B162" s="269">
        <v>197154.64</v>
      </c>
      <c r="C162" s="269">
        <v>6966.06</v>
      </c>
      <c r="F162" s="121">
        <v>74197.460000000006</v>
      </c>
      <c r="G162" s="121">
        <v>0</v>
      </c>
      <c r="J162" s="56">
        <v>0</v>
      </c>
      <c r="K162" s="56">
        <v>1225779.99</v>
      </c>
      <c r="L162" s="56">
        <v>354882.75</v>
      </c>
      <c r="M162" s="56">
        <v>0</v>
      </c>
      <c r="N162" s="56">
        <v>0</v>
      </c>
      <c r="O162" s="273">
        <v>0</v>
      </c>
      <c r="P162" s="273">
        <v>39500</v>
      </c>
      <c r="S162" s="273">
        <v>0</v>
      </c>
      <c r="T162" s="273">
        <v>0</v>
      </c>
      <c r="X162" s="56">
        <v>0</v>
      </c>
      <c r="Y162" s="56">
        <v>0</v>
      </c>
      <c r="Z162" s="56">
        <v>7631.74</v>
      </c>
      <c r="AA162" s="56">
        <v>2546107.46</v>
      </c>
      <c r="AB162" s="98">
        <v>49367.31</v>
      </c>
      <c r="AF162" s="98">
        <v>103071.5</v>
      </c>
      <c r="AG162" s="98">
        <v>7329.44</v>
      </c>
      <c r="AH162" s="299">
        <v>156251.5</v>
      </c>
      <c r="AL162" s="122">
        <v>66334.070000000007</v>
      </c>
      <c r="AM162" s="122">
        <v>24712.2</v>
      </c>
      <c r="AP162" s="122">
        <v>390</v>
      </c>
    </row>
    <row r="163" spans="1:42" x14ac:dyDescent="0.2">
      <c r="A163" s="56" t="s">
        <v>1746</v>
      </c>
      <c r="B163" s="269">
        <v>145142.20000000001</v>
      </c>
      <c r="C163" s="269">
        <v>10570.28</v>
      </c>
      <c r="F163" s="121">
        <v>25393.52</v>
      </c>
      <c r="G163" s="121">
        <v>0</v>
      </c>
      <c r="J163" s="56">
        <v>0</v>
      </c>
      <c r="K163" s="56">
        <v>385737.5</v>
      </c>
      <c r="L163" s="56">
        <v>390087.55</v>
      </c>
      <c r="M163" s="56">
        <v>0</v>
      </c>
      <c r="N163" s="56">
        <v>0</v>
      </c>
      <c r="O163" s="273">
        <v>4900</v>
      </c>
      <c r="P163" s="273">
        <v>42050</v>
      </c>
      <c r="S163" s="273">
        <v>0</v>
      </c>
      <c r="T163" s="273">
        <v>0</v>
      </c>
      <c r="X163" s="56">
        <v>0</v>
      </c>
      <c r="Y163" s="56">
        <v>0</v>
      </c>
      <c r="Z163" s="56">
        <v>0</v>
      </c>
      <c r="AA163" s="56">
        <v>2320392.7599999998</v>
      </c>
      <c r="AB163" s="98">
        <v>60173.91</v>
      </c>
      <c r="AD163" s="98">
        <v>8.67</v>
      </c>
      <c r="AF163" s="98">
        <v>77080.5</v>
      </c>
      <c r="AG163" s="98">
        <v>4303.76</v>
      </c>
      <c r="AH163" s="299">
        <v>121930.5</v>
      </c>
      <c r="AL163" s="122">
        <v>79035.11</v>
      </c>
      <c r="AM163" s="122">
        <v>25230.02</v>
      </c>
    </row>
    <row r="164" spans="1:42" x14ac:dyDescent="0.2">
      <c r="A164" s="56" t="s">
        <v>1795</v>
      </c>
      <c r="B164" s="269">
        <v>284605.73</v>
      </c>
      <c r="C164" s="269">
        <v>14025</v>
      </c>
      <c r="F164" s="121">
        <v>126450.56</v>
      </c>
      <c r="G164" s="121">
        <v>0</v>
      </c>
      <c r="J164" s="56">
        <v>0</v>
      </c>
      <c r="K164" s="56">
        <v>1169469.52</v>
      </c>
      <c r="L164" s="56">
        <v>507983.52</v>
      </c>
      <c r="M164" s="56">
        <v>0</v>
      </c>
      <c r="N164" s="56">
        <v>0</v>
      </c>
      <c r="O164" s="273">
        <v>4000</v>
      </c>
      <c r="P164" s="273">
        <v>35973.199999999997</v>
      </c>
      <c r="S164" s="273">
        <v>0</v>
      </c>
      <c r="T164" s="273">
        <v>0</v>
      </c>
      <c r="X164" s="56">
        <v>0</v>
      </c>
      <c r="Y164" s="56">
        <v>0</v>
      </c>
      <c r="Z164" s="56">
        <v>20100</v>
      </c>
      <c r="AA164" s="56">
        <v>2754433.99</v>
      </c>
      <c r="AB164" s="98">
        <v>41406.720000000001</v>
      </c>
      <c r="AF164" s="98">
        <v>104804</v>
      </c>
      <c r="AG164" s="98">
        <v>4008.88</v>
      </c>
      <c r="AH164" s="299">
        <v>141274</v>
      </c>
      <c r="AL164" s="122">
        <v>90243.55</v>
      </c>
      <c r="AM164" s="122">
        <v>32520.91</v>
      </c>
    </row>
    <row r="165" spans="1:42" x14ac:dyDescent="0.2">
      <c r="A165" s="56" t="s">
        <v>1799</v>
      </c>
      <c r="B165" s="269">
        <v>371310.23</v>
      </c>
      <c r="C165" s="269">
        <v>0</v>
      </c>
      <c r="F165" s="121">
        <v>91526.5</v>
      </c>
      <c r="G165" s="121">
        <v>0</v>
      </c>
      <c r="J165" s="56">
        <v>0</v>
      </c>
      <c r="K165" s="56">
        <v>538090</v>
      </c>
      <c r="L165" s="56">
        <v>273944.82</v>
      </c>
      <c r="M165" s="56">
        <v>0</v>
      </c>
      <c r="N165" s="56">
        <v>0</v>
      </c>
      <c r="O165" s="273">
        <v>19172</v>
      </c>
      <c r="P165" s="273">
        <v>47892.800000000003</v>
      </c>
      <c r="S165" s="273">
        <v>16900</v>
      </c>
      <c r="T165" s="273">
        <v>0</v>
      </c>
      <c r="X165" s="56">
        <v>0</v>
      </c>
      <c r="Y165" s="56">
        <v>0</v>
      </c>
      <c r="Z165" s="56">
        <v>330507.40999999997</v>
      </c>
      <c r="AA165" s="56">
        <v>4164124</v>
      </c>
      <c r="AB165" s="98">
        <v>73838.87</v>
      </c>
      <c r="AF165" s="98">
        <v>171045</v>
      </c>
      <c r="AG165" s="98">
        <v>10323.68</v>
      </c>
      <c r="AH165" s="299">
        <v>213235</v>
      </c>
      <c r="AL165" s="122">
        <v>77561.66</v>
      </c>
      <c r="AM165" s="122">
        <v>8209.17</v>
      </c>
    </row>
    <row r="166" spans="1:42" x14ac:dyDescent="0.2">
      <c r="A166" s="56" t="s">
        <v>1803</v>
      </c>
      <c r="B166" s="269">
        <v>219786.16</v>
      </c>
      <c r="C166" s="269">
        <v>2430.31</v>
      </c>
      <c r="F166" s="121">
        <v>276455.21999999997</v>
      </c>
      <c r="G166" s="121">
        <v>0</v>
      </c>
      <c r="J166" s="56">
        <v>0</v>
      </c>
      <c r="K166" s="56">
        <v>1038355.44</v>
      </c>
      <c r="L166" s="56">
        <v>357569.69</v>
      </c>
      <c r="M166" s="56">
        <v>0</v>
      </c>
      <c r="N166" s="56">
        <v>0</v>
      </c>
      <c r="O166" s="273">
        <v>0</v>
      </c>
      <c r="P166" s="273">
        <v>105269.3</v>
      </c>
      <c r="S166" s="273">
        <v>0</v>
      </c>
      <c r="T166" s="273">
        <v>0</v>
      </c>
      <c r="X166" s="56">
        <v>0</v>
      </c>
      <c r="Y166" s="56">
        <v>0</v>
      </c>
      <c r="Z166" s="56">
        <v>24550</v>
      </c>
      <c r="AA166" s="56">
        <v>3254719.47</v>
      </c>
      <c r="AB166" s="98">
        <v>37136.080000000002</v>
      </c>
      <c r="AF166" s="98">
        <v>75001.5</v>
      </c>
      <c r="AG166" s="98">
        <v>12728.64</v>
      </c>
      <c r="AH166" s="299">
        <v>106091.5</v>
      </c>
      <c r="AL166" s="122">
        <v>39246.1</v>
      </c>
      <c r="AM166" s="122">
        <v>26999.11</v>
      </c>
    </row>
    <row r="167" spans="1:42" x14ac:dyDescent="0.2">
      <c r="A167" s="56" t="s">
        <v>1747</v>
      </c>
      <c r="B167" s="269">
        <v>468591.17</v>
      </c>
      <c r="C167" s="269">
        <v>414305.08</v>
      </c>
      <c r="F167" s="121">
        <v>71283.55</v>
      </c>
      <c r="G167" s="121">
        <v>0</v>
      </c>
      <c r="J167" s="56">
        <v>0</v>
      </c>
      <c r="K167" s="56">
        <v>530042.11</v>
      </c>
      <c r="L167" s="56">
        <v>515593.02</v>
      </c>
      <c r="M167" s="56">
        <v>0</v>
      </c>
      <c r="N167" s="56">
        <v>0</v>
      </c>
      <c r="O167" s="273">
        <v>3000</v>
      </c>
      <c r="P167" s="273">
        <v>56074.71</v>
      </c>
      <c r="S167" s="273">
        <v>0</v>
      </c>
      <c r="T167" s="273">
        <v>454.24</v>
      </c>
      <c r="X167" s="56">
        <v>0</v>
      </c>
      <c r="Y167" s="56">
        <v>38010.5</v>
      </c>
      <c r="Z167" s="56">
        <v>0</v>
      </c>
      <c r="AA167" s="56">
        <v>4774273.9400000004</v>
      </c>
      <c r="AB167" s="98">
        <v>31095.53</v>
      </c>
      <c r="AF167" s="98">
        <v>65866.5</v>
      </c>
      <c r="AH167" s="299">
        <v>110981.5</v>
      </c>
      <c r="AL167" s="122">
        <v>92089.75</v>
      </c>
      <c r="AM167" s="122">
        <v>27802.1</v>
      </c>
    </row>
    <row r="168" spans="1:42" x14ac:dyDescent="0.2">
      <c r="A168" s="56" t="s">
        <v>1748</v>
      </c>
      <c r="B168" s="269">
        <v>184718.63</v>
      </c>
      <c r="C168" s="269">
        <v>14692.95</v>
      </c>
      <c r="F168" s="121">
        <v>41606.050000000003</v>
      </c>
      <c r="G168" s="121">
        <v>0</v>
      </c>
      <c r="J168" s="56">
        <v>0</v>
      </c>
      <c r="K168" s="56">
        <v>929565.19</v>
      </c>
      <c r="L168" s="56">
        <v>442780.19</v>
      </c>
      <c r="M168" s="56">
        <v>0</v>
      </c>
      <c r="N168" s="56">
        <v>0</v>
      </c>
      <c r="O168" s="273">
        <v>0</v>
      </c>
      <c r="P168" s="273">
        <v>44600</v>
      </c>
      <c r="S168" s="273">
        <v>0</v>
      </c>
      <c r="T168" s="273">
        <v>28.04</v>
      </c>
      <c r="X168" s="56">
        <v>0</v>
      </c>
      <c r="Y168" s="56">
        <v>-260256.04</v>
      </c>
      <c r="Z168" s="56">
        <v>-6050</v>
      </c>
      <c r="AA168" s="56">
        <v>3320080.98</v>
      </c>
      <c r="AB168" s="98">
        <v>7194.7</v>
      </c>
      <c r="AF168" s="98">
        <v>160585</v>
      </c>
      <c r="AG168" s="98">
        <v>7880</v>
      </c>
      <c r="AH168" s="299">
        <v>180325</v>
      </c>
      <c r="AL168" s="122">
        <v>48947.75</v>
      </c>
      <c r="AM168" s="122">
        <v>27593.01</v>
      </c>
    </row>
    <row r="169" spans="1:42" x14ac:dyDescent="0.2">
      <c r="A169" s="56" t="s">
        <v>1749</v>
      </c>
      <c r="B169" s="269">
        <v>186063.73</v>
      </c>
      <c r="C169" s="269">
        <v>167360.62</v>
      </c>
      <c r="F169" s="121">
        <v>7115.63</v>
      </c>
      <c r="G169" s="121">
        <v>0</v>
      </c>
      <c r="J169" s="56">
        <v>0</v>
      </c>
      <c r="K169" s="56">
        <v>882505.74</v>
      </c>
      <c r="L169" s="56">
        <v>350356.3</v>
      </c>
      <c r="M169" s="56">
        <v>0</v>
      </c>
      <c r="N169" s="56">
        <v>0</v>
      </c>
      <c r="O169" s="273">
        <v>2500</v>
      </c>
      <c r="P169" s="273">
        <v>36058.120000000003</v>
      </c>
      <c r="S169" s="273">
        <v>0</v>
      </c>
      <c r="T169" s="273">
        <v>437.23</v>
      </c>
      <c r="X169" s="56">
        <v>0</v>
      </c>
      <c r="Y169" s="56">
        <v>-239048.11</v>
      </c>
      <c r="Z169" s="56">
        <v>3675</v>
      </c>
      <c r="AA169" s="56">
        <v>2333757.04</v>
      </c>
      <c r="AB169" s="98">
        <v>14218.65</v>
      </c>
      <c r="AF169" s="98">
        <v>116270</v>
      </c>
      <c r="AH169" s="299">
        <v>147660</v>
      </c>
      <c r="AL169" s="122">
        <v>83127.83</v>
      </c>
      <c r="AM169" s="122">
        <v>23015.18</v>
      </c>
    </row>
    <row r="170" spans="1:42" x14ac:dyDescent="0.2">
      <c r="A170" s="56" t="s">
        <v>1750</v>
      </c>
      <c r="B170" s="269">
        <v>1352793.54</v>
      </c>
      <c r="C170" s="269">
        <v>256775.54</v>
      </c>
      <c r="F170" s="121">
        <v>73185.210000000006</v>
      </c>
      <c r="G170" s="121">
        <v>0</v>
      </c>
      <c r="J170" s="56">
        <v>0</v>
      </c>
      <c r="K170" s="56">
        <v>132119.20000000001</v>
      </c>
      <c r="L170" s="56">
        <v>331539.73</v>
      </c>
      <c r="M170" s="56">
        <v>0</v>
      </c>
      <c r="N170" s="56">
        <v>0</v>
      </c>
      <c r="O170" s="273">
        <v>3840</v>
      </c>
      <c r="P170" s="273">
        <v>50424.82</v>
      </c>
      <c r="S170" s="273">
        <v>0</v>
      </c>
      <c r="T170" s="273">
        <v>0</v>
      </c>
      <c r="X170" s="56">
        <v>0</v>
      </c>
      <c r="Y170" s="56">
        <v>541546.69999999995</v>
      </c>
      <c r="Z170" s="56">
        <v>18750.990000000002</v>
      </c>
      <c r="AA170" s="56">
        <v>2500833.27</v>
      </c>
      <c r="AB170" s="98">
        <v>56975.31</v>
      </c>
      <c r="AF170" s="98">
        <v>113062</v>
      </c>
      <c r="AH170" s="299">
        <v>158552</v>
      </c>
      <c r="AL170" s="122">
        <v>87170.72</v>
      </c>
      <c r="AM170" s="122">
        <v>15646.1</v>
      </c>
    </row>
    <row r="171" spans="1:42" x14ac:dyDescent="0.2">
      <c r="A171" s="56" t="s">
        <v>1751</v>
      </c>
      <c r="B171" s="269">
        <v>1957115.55</v>
      </c>
      <c r="C171" s="269">
        <v>1531142.89</v>
      </c>
      <c r="F171" s="121">
        <v>68253.64</v>
      </c>
      <c r="G171" s="121">
        <v>0</v>
      </c>
      <c r="J171" s="56">
        <v>0</v>
      </c>
      <c r="K171" s="56">
        <v>595525.69999999995</v>
      </c>
      <c r="L171" s="56">
        <v>802173.94</v>
      </c>
      <c r="M171" s="56">
        <v>0</v>
      </c>
      <c r="N171" s="56">
        <v>0</v>
      </c>
      <c r="O171" s="273">
        <v>2200</v>
      </c>
      <c r="P171" s="273">
        <v>66878.570000000007</v>
      </c>
      <c r="S171" s="273">
        <v>0</v>
      </c>
      <c r="T171" s="273">
        <v>0</v>
      </c>
      <c r="X171" s="56">
        <v>0</v>
      </c>
      <c r="Y171" s="56">
        <v>1408404.31</v>
      </c>
      <c r="Z171" s="56">
        <v>0</v>
      </c>
      <c r="AA171" s="56">
        <v>1757956.06</v>
      </c>
      <c r="AB171" s="98">
        <v>161299.99</v>
      </c>
      <c r="AC171" s="98">
        <v>85000</v>
      </c>
      <c r="AF171" s="98">
        <v>122905.5</v>
      </c>
      <c r="AH171" s="299">
        <v>171100.5</v>
      </c>
      <c r="AL171" s="122">
        <v>108648.8</v>
      </c>
      <c r="AM171" s="122">
        <v>33598.85</v>
      </c>
      <c r="AP171" s="122">
        <v>21600</v>
      </c>
    </row>
    <row r="172" spans="1:42" x14ac:dyDescent="0.2">
      <c r="A172" s="56" t="s">
        <v>1752</v>
      </c>
      <c r="B172" s="269">
        <v>317251.49</v>
      </c>
      <c r="C172" s="269">
        <v>176689.15</v>
      </c>
      <c r="F172" s="121">
        <v>33097.089999999997</v>
      </c>
      <c r="G172" s="121">
        <v>0</v>
      </c>
      <c r="J172" s="56">
        <v>0</v>
      </c>
      <c r="K172" s="56">
        <v>940826.14</v>
      </c>
      <c r="L172" s="56">
        <v>163361.60999999999</v>
      </c>
      <c r="M172" s="56">
        <v>0</v>
      </c>
      <c r="N172" s="56">
        <v>0</v>
      </c>
      <c r="O172" s="273">
        <v>3000</v>
      </c>
      <c r="P172" s="273">
        <v>41946.720000000001</v>
      </c>
      <c r="S172" s="273">
        <v>0</v>
      </c>
      <c r="T172" s="273">
        <v>0</v>
      </c>
      <c r="X172" s="56">
        <v>0</v>
      </c>
      <c r="Y172" s="56">
        <v>-310797.40000000002</v>
      </c>
      <c r="Z172" s="56">
        <v>0</v>
      </c>
      <c r="AA172" s="56">
        <v>2321876.0699999998</v>
      </c>
      <c r="AB172" s="98">
        <v>7417</v>
      </c>
      <c r="AC172" s="98">
        <v>0</v>
      </c>
      <c r="AF172" s="98">
        <v>84283.5</v>
      </c>
      <c r="AH172" s="299">
        <v>105988.5</v>
      </c>
      <c r="AL172" s="122">
        <v>71892.72</v>
      </c>
      <c r="AM172" s="122">
        <v>23081.1</v>
      </c>
      <c r="AP172" s="122">
        <v>0</v>
      </c>
    </row>
    <row r="173" spans="1:42" x14ac:dyDescent="0.2">
      <c r="A173" s="56" t="s">
        <v>1753</v>
      </c>
      <c r="B173" s="269">
        <v>517745.12</v>
      </c>
      <c r="C173" s="269">
        <v>556166.30000000005</v>
      </c>
      <c r="F173" s="121">
        <v>23347.97</v>
      </c>
      <c r="G173" s="121">
        <v>0</v>
      </c>
      <c r="J173" s="56">
        <v>0</v>
      </c>
      <c r="K173" s="56">
        <v>448066.49</v>
      </c>
      <c r="L173" s="56">
        <v>209361.41</v>
      </c>
      <c r="M173" s="56">
        <v>0</v>
      </c>
      <c r="N173" s="56">
        <v>0</v>
      </c>
      <c r="O173" s="273">
        <v>4000</v>
      </c>
      <c r="P173" s="273">
        <v>44786.54</v>
      </c>
      <c r="S173" s="273">
        <v>0</v>
      </c>
      <c r="T173" s="273">
        <v>220</v>
      </c>
      <c r="X173" s="56">
        <v>0</v>
      </c>
      <c r="Y173" s="56">
        <v>98620.23</v>
      </c>
      <c r="Z173" s="56">
        <v>0</v>
      </c>
      <c r="AA173" s="56">
        <v>2694098.62</v>
      </c>
      <c r="AB173" s="98">
        <v>18697.5</v>
      </c>
      <c r="AC173" s="98">
        <v>0</v>
      </c>
      <c r="AF173" s="98">
        <v>87725.5</v>
      </c>
      <c r="AH173" s="299">
        <v>125255.5</v>
      </c>
      <c r="AL173" s="122">
        <v>58425.84</v>
      </c>
      <c r="AM173" s="122">
        <v>19945.64</v>
      </c>
    </row>
    <row r="174" spans="1:42" x14ac:dyDescent="0.2">
      <c r="A174" s="56" t="s">
        <v>1793</v>
      </c>
      <c r="B174" s="269">
        <v>314406.14</v>
      </c>
      <c r="C174" s="269">
        <v>191802</v>
      </c>
      <c r="F174" s="121">
        <v>19211.95</v>
      </c>
      <c r="G174" s="121">
        <v>0</v>
      </c>
      <c r="J174" s="56">
        <v>0</v>
      </c>
      <c r="K174" s="56">
        <v>663088.68000000005</v>
      </c>
      <c r="L174" s="56">
        <v>198432.76</v>
      </c>
      <c r="M174" s="56">
        <v>0</v>
      </c>
      <c r="N174" s="56">
        <v>0</v>
      </c>
      <c r="O174" s="273">
        <v>0</v>
      </c>
      <c r="P174" s="273">
        <v>27090</v>
      </c>
      <c r="S174" s="273">
        <v>0</v>
      </c>
      <c r="T174" s="273">
        <v>0</v>
      </c>
      <c r="X174" s="56">
        <v>0</v>
      </c>
      <c r="Y174" s="56">
        <v>50221.99</v>
      </c>
      <c r="Z174" s="56">
        <v>0</v>
      </c>
      <c r="AA174" s="56">
        <v>2583494.75</v>
      </c>
      <c r="AB174" s="98">
        <v>10333.25</v>
      </c>
      <c r="AC174" s="98">
        <v>40000</v>
      </c>
      <c r="AF174" s="98">
        <v>34755</v>
      </c>
      <c r="AH174" s="299">
        <v>72585</v>
      </c>
      <c r="AL174" s="122">
        <v>61000.95</v>
      </c>
      <c r="AM174" s="122">
        <v>14194.89</v>
      </c>
      <c r="AP174" s="122">
        <v>1382.35</v>
      </c>
    </row>
    <row r="175" spans="1:42" x14ac:dyDescent="0.2">
      <c r="A175" s="56" t="s">
        <v>1804</v>
      </c>
      <c r="B175" s="269">
        <v>140080.10999999999</v>
      </c>
      <c r="C175" s="269">
        <v>16234.4</v>
      </c>
      <c r="F175" s="121">
        <v>41334.730000000003</v>
      </c>
      <c r="G175" s="121">
        <v>0</v>
      </c>
      <c r="J175" s="56">
        <v>0</v>
      </c>
      <c r="K175" s="56">
        <v>1269853.28</v>
      </c>
      <c r="L175" s="56">
        <v>74753.36</v>
      </c>
      <c r="M175" s="56">
        <v>0</v>
      </c>
      <c r="N175" s="56">
        <v>0</v>
      </c>
      <c r="O175" s="273">
        <v>0</v>
      </c>
      <c r="P175" s="273">
        <v>30009.57</v>
      </c>
      <c r="S175" s="273">
        <v>0</v>
      </c>
      <c r="T175" s="273">
        <v>97.66</v>
      </c>
      <c r="X175" s="56">
        <v>0</v>
      </c>
      <c r="Y175" s="56">
        <v>-227846.8</v>
      </c>
      <c r="Z175" s="56">
        <v>0</v>
      </c>
      <c r="AA175" s="56">
        <v>2913433.4</v>
      </c>
      <c r="AB175" s="98">
        <v>3756.5</v>
      </c>
      <c r="AF175" s="98">
        <v>57960</v>
      </c>
      <c r="AH175" s="299">
        <v>74745</v>
      </c>
      <c r="AK175" s="122">
        <v>760</v>
      </c>
      <c r="AL175" s="122">
        <v>37803.440000000002</v>
      </c>
      <c r="AM175" s="122">
        <v>13376.99</v>
      </c>
    </row>
    <row r="176" spans="1:42" x14ac:dyDescent="0.2">
      <c r="A176" s="56" t="s">
        <v>17</v>
      </c>
      <c r="B176" s="269">
        <v>1003499.58</v>
      </c>
      <c r="C176" s="269">
        <v>118736.55</v>
      </c>
      <c r="F176" s="121">
        <v>72225.58</v>
      </c>
      <c r="G176" s="121">
        <v>0</v>
      </c>
      <c r="J176" s="56">
        <v>0</v>
      </c>
      <c r="K176" s="56">
        <v>1149550.29</v>
      </c>
      <c r="L176" s="56">
        <v>497448.7</v>
      </c>
      <c r="M176" s="56">
        <v>0</v>
      </c>
      <c r="N176" s="56">
        <v>0</v>
      </c>
      <c r="O176" s="273">
        <v>0</v>
      </c>
      <c r="P176" s="273">
        <v>20093</v>
      </c>
      <c r="S176" s="273">
        <v>0</v>
      </c>
      <c r="T176" s="273">
        <v>0</v>
      </c>
      <c r="X176" s="56">
        <v>0</v>
      </c>
      <c r="Y176" s="56">
        <v>0</v>
      </c>
      <c r="Z176" s="56">
        <v>0</v>
      </c>
      <c r="AA176" s="56">
        <v>2535471.5499999998</v>
      </c>
      <c r="AB176" s="98">
        <v>224156.81</v>
      </c>
      <c r="AF176" s="98">
        <v>0</v>
      </c>
      <c r="AH176" s="299">
        <v>104310</v>
      </c>
      <c r="AJ176" s="122">
        <v>0</v>
      </c>
      <c r="AL176" s="122">
        <v>82207.06</v>
      </c>
      <c r="AM176" s="122">
        <v>32446.87</v>
      </c>
      <c r="AP176" s="122">
        <v>180</v>
      </c>
    </row>
    <row r="177" spans="1:42" x14ac:dyDescent="0.2">
      <c r="A177" s="56" t="s">
        <v>18</v>
      </c>
      <c r="B177" s="269">
        <v>474468.79</v>
      </c>
      <c r="C177" s="269">
        <v>37400</v>
      </c>
      <c r="F177" s="121">
        <v>339794.16</v>
      </c>
      <c r="G177" s="121">
        <v>0</v>
      </c>
      <c r="J177" s="56">
        <v>0</v>
      </c>
      <c r="K177" s="56">
        <v>383691.8</v>
      </c>
      <c r="L177" s="56">
        <v>448585.6</v>
      </c>
      <c r="M177" s="56">
        <v>0</v>
      </c>
      <c r="N177" s="56">
        <v>0</v>
      </c>
      <c r="O177" s="273">
        <v>3000</v>
      </c>
      <c r="P177" s="273">
        <v>50793.1</v>
      </c>
      <c r="S177" s="273">
        <v>26850</v>
      </c>
      <c r="T177" s="273">
        <v>0</v>
      </c>
      <c r="X177" s="56">
        <v>0</v>
      </c>
      <c r="Y177" s="56">
        <v>0</v>
      </c>
      <c r="Z177" s="56">
        <v>99779.88</v>
      </c>
      <c r="AA177" s="56">
        <v>3491897.05</v>
      </c>
      <c r="AB177" s="98">
        <v>110165.58</v>
      </c>
      <c r="AF177" s="98">
        <v>124774.1</v>
      </c>
      <c r="AH177" s="299">
        <v>200884.1</v>
      </c>
      <c r="AL177" s="122">
        <v>69139.92</v>
      </c>
      <c r="AM177" s="122">
        <v>18869.189999999999</v>
      </c>
    </row>
    <row r="178" spans="1:42" x14ac:dyDescent="0.2">
      <c r="A178" s="56" t="s">
        <v>1754</v>
      </c>
      <c r="B178" s="269">
        <v>441436.22</v>
      </c>
      <c r="C178" s="269">
        <v>25050.75</v>
      </c>
      <c r="F178" s="121">
        <v>216310.62</v>
      </c>
      <c r="G178" s="121">
        <v>0</v>
      </c>
      <c r="J178" s="56">
        <v>0</v>
      </c>
      <c r="K178" s="56">
        <v>9735044.1099999994</v>
      </c>
      <c r="L178" s="56">
        <v>3424624.41</v>
      </c>
      <c r="M178" s="56">
        <v>0</v>
      </c>
      <c r="N178" s="56">
        <v>0</v>
      </c>
      <c r="O178" s="273">
        <v>224.5</v>
      </c>
      <c r="P178" s="273">
        <v>49050</v>
      </c>
      <c r="S178" s="273">
        <v>0</v>
      </c>
      <c r="T178" s="273">
        <v>91.64</v>
      </c>
      <c r="X178" s="56">
        <v>0</v>
      </c>
      <c r="Y178" s="56">
        <v>0</v>
      </c>
      <c r="Z178" s="56">
        <v>71352.94</v>
      </c>
      <c r="AA178" s="56">
        <v>2917750.69</v>
      </c>
      <c r="AB178" s="98">
        <v>137695.29</v>
      </c>
      <c r="AC178" s="98">
        <v>165625.01</v>
      </c>
      <c r="AD178" s="98">
        <v>0</v>
      </c>
      <c r="AE178" s="98">
        <v>0</v>
      </c>
      <c r="AF178" s="98">
        <v>154380</v>
      </c>
      <c r="AG178" s="98">
        <v>0</v>
      </c>
      <c r="AH178" s="299">
        <v>401711</v>
      </c>
      <c r="AJ178" s="122">
        <v>0</v>
      </c>
      <c r="AK178" s="122">
        <v>0</v>
      </c>
      <c r="AL178" s="122">
        <v>126678.08</v>
      </c>
      <c r="AM178" s="122">
        <v>184133.85</v>
      </c>
      <c r="AN178" s="122">
        <v>0</v>
      </c>
      <c r="AO178" s="122">
        <v>10574</v>
      </c>
    </row>
    <row r="179" spans="1:42" x14ac:dyDescent="0.2">
      <c r="A179" s="56" t="s">
        <v>19</v>
      </c>
      <c r="B179" s="269">
        <v>54508.03</v>
      </c>
      <c r="C179" s="269">
        <v>26703.040000000001</v>
      </c>
      <c r="F179" s="121">
        <v>19261.91</v>
      </c>
      <c r="G179" s="121">
        <v>0</v>
      </c>
      <c r="J179" s="56">
        <v>0</v>
      </c>
      <c r="K179" s="56">
        <v>266573.27</v>
      </c>
      <c r="L179" s="56">
        <v>353235.35</v>
      </c>
      <c r="M179" s="56">
        <v>0</v>
      </c>
      <c r="N179" s="56">
        <v>0</v>
      </c>
      <c r="O179" s="273">
        <v>0</v>
      </c>
      <c r="P179" s="273">
        <v>0</v>
      </c>
      <c r="S179" s="273">
        <v>0</v>
      </c>
      <c r="T179" s="273">
        <v>0</v>
      </c>
      <c r="X179" s="56">
        <v>215000</v>
      </c>
      <c r="Y179" s="56">
        <v>0</v>
      </c>
      <c r="Z179" s="56">
        <v>0</v>
      </c>
      <c r="AA179" s="56">
        <v>3101018.9</v>
      </c>
      <c r="AB179" s="98">
        <v>31649.8</v>
      </c>
      <c r="AH179" s="299">
        <v>30000</v>
      </c>
      <c r="AL179" s="122">
        <v>10564.3</v>
      </c>
      <c r="AM179" s="122">
        <v>21144.71</v>
      </c>
    </row>
    <row r="180" spans="1:42" x14ac:dyDescent="0.2">
      <c r="A180" s="56" t="s">
        <v>20</v>
      </c>
      <c r="B180" s="269">
        <v>316447.19</v>
      </c>
      <c r="C180" s="269">
        <v>23410.61</v>
      </c>
      <c r="F180" s="121">
        <v>181269.01</v>
      </c>
      <c r="G180" s="121">
        <v>0</v>
      </c>
      <c r="J180" s="56">
        <v>0</v>
      </c>
      <c r="K180" s="56">
        <v>76952.42</v>
      </c>
      <c r="L180" s="56">
        <v>705760.88</v>
      </c>
      <c r="M180" s="56">
        <v>0</v>
      </c>
      <c r="N180" s="56">
        <v>0</v>
      </c>
      <c r="O180" s="273">
        <v>0</v>
      </c>
      <c r="P180" s="273">
        <v>47216.21</v>
      </c>
      <c r="S180" s="273">
        <v>70000</v>
      </c>
      <c r="T180" s="273">
        <v>0</v>
      </c>
      <c r="X180" s="56">
        <v>0</v>
      </c>
      <c r="Y180" s="56">
        <v>0</v>
      </c>
      <c r="Z180" s="56">
        <v>52377.04</v>
      </c>
      <c r="AA180" s="56">
        <v>254405.43</v>
      </c>
      <c r="AB180" s="98">
        <v>78571.17</v>
      </c>
      <c r="AF180" s="98">
        <v>142043.70000000001</v>
      </c>
      <c r="AH180" s="299">
        <v>223973.7</v>
      </c>
      <c r="AL180" s="122">
        <v>81071.56</v>
      </c>
      <c r="AM180" s="122">
        <v>25756.33</v>
      </c>
    </row>
    <row r="181" spans="1:42" x14ac:dyDescent="0.2">
      <c r="A181" s="56" t="s">
        <v>21</v>
      </c>
      <c r="B181" s="269">
        <v>179534.57</v>
      </c>
      <c r="C181" s="269">
        <v>43640.49</v>
      </c>
      <c r="F181" s="121">
        <v>85638.29</v>
      </c>
      <c r="G181" s="121">
        <v>0</v>
      </c>
      <c r="J181" s="56">
        <v>0</v>
      </c>
      <c r="K181" s="56">
        <v>1396165.91</v>
      </c>
      <c r="L181" s="56">
        <v>306136.90999999997</v>
      </c>
      <c r="M181" s="56">
        <v>0</v>
      </c>
      <c r="N181" s="56">
        <v>0</v>
      </c>
      <c r="O181" s="273">
        <v>150000</v>
      </c>
      <c r="P181" s="273">
        <v>48957.5</v>
      </c>
      <c r="S181" s="273">
        <v>114000</v>
      </c>
      <c r="T181" s="273">
        <v>0</v>
      </c>
      <c r="X181" s="56">
        <v>0</v>
      </c>
      <c r="Y181" s="56">
        <v>0</v>
      </c>
      <c r="Z181" s="56">
        <v>27315.46</v>
      </c>
      <c r="AA181" s="56">
        <v>4470863.96</v>
      </c>
      <c r="AB181" s="98">
        <v>67734.13</v>
      </c>
      <c r="AF181" s="98">
        <v>167341.9</v>
      </c>
      <c r="AH181" s="299">
        <v>246441.9</v>
      </c>
      <c r="AJ181" s="122">
        <v>0</v>
      </c>
      <c r="AL181" s="122">
        <v>43872.18</v>
      </c>
      <c r="AM181" s="122">
        <v>21604.25</v>
      </c>
    </row>
    <row r="182" spans="1:42" x14ac:dyDescent="0.2">
      <c r="A182" s="56" t="s">
        <v>22</v>
      </c>
      <c r="B182" s="269">
        <v>370271.54</v>
      </c>
      <c r="C182" s="269">
        <v>16249.75</v>
      </c>
      <c r="F182" s="121">
        <v>146834.57999999999</v>
      </c>
      <c r="G182" s="121">
        <v>0</v>
      </c>
      <c r="J182" s="56">
        <v>0</v>
      </c>
      <c r="K182" s="56">
        <v>184567.07</v>
      </c>
      <c r="L182" s="56">
        <v>124356.67</v>
      </c>
      <c r="M182" s="56">
        <v>0</v>
      </c>
      <c r="N182" s="56">
        <v>0</v>
      </c>
      <c r="O182" s="273">
        <v>13800</v>
      </c>
      <c r="P182" s="273">
        <v>69241.75</v>
      </c>
      <c r="S182" s="273">
        <v>68000</v>
      </c>
      <c r="T182" s="273">
        <v>2219.62</v>
      </c>
      <c r="X182" s="56">
        <v>0</v>
      </c>
      <c r="Y182" s="56">
        <v>0</v>
      </c>
      <c r="Z182" s="56">
        <v>-652631.57999999996</v>
      </c>
      <c r="AA182" s="56">
        <v>1315785.06</v>
      </c>
      <c r="AB182" s="98">
        <v>59876.63</v>
      </c>
      <c r="AF182" s="98">
        <v>226131.8</v>
      </c>
      <c r="AH182" s="299">
        <v>280921.8</v>
      </c>
      <c r="AL182" s="122">
        <v>64449.91</v>
      </c>
      <c r="AM182" s="122">
        <v>20801.71</v>
      </c>
    </row>
    <row r="183" spans="1:42" x14ac:dyDescent="0.2">
      <c r="A183" s="56" t="s">
        <v>23</v>
      </c>
      <c r="B183" s="269">
        <v>682322.91</v>
      </c>
      <c r="C183" s="269">
        <v>10885</v>
      </c>
      <c r="F183" s="121">
        <v>245008.96</v>
      </c>
      <c r="G183" s="121">
        <v>0</v>
      </c>
      <c r="J183" s="56">
        <v>0</v>
      </c>
      <c r="K183" s="56">
        <v>952500</v>
      </c>
      <c r="L183" s="56">
        <v>390647.87</v>
      </c>
      <c r="M183" s="56">
        <v>0</v>
      </c>
      <c r="N183" s="56">
        <v>0</v>
      </c>
      <c r="O183" s="273">
        <v>2440</v>
      </c>
      <c r="P183" s="273">
        <v>43003.1</v>
      </c>
      <c r="S183" s="273">
        <v>142390</v>
      </c>
      <c r="T183" s="273">
        <v>97820.72</v>
      </c>
      <c r="X183" s="56">
        <v>0</v>
      </c>
      <c r="Y183" s="56">
        <v>0</v>
      </c>
      <c r="Z183" s="56">
        <v>41096.129999999997</v>
      </c>
      <c r="AA183" s="56">
        <v>1137972.49</v>
      </c>
      <c r="AB183" s="98">
        <v>74203.28</v>
      </c>
      <c r="AC183" s="98">
        <v>0</v>
      </c>
      <c r="AF183" s="98">
        <v>165143.29999999999</v>
      </c>
      <c r="AH183" s="299">
        <v>243183.3</v>
      </c>
      <c r="AL183" s="122">
        <v>64283.47</v>
      </c>
      <c r="AM183" s="122">
        <v>23889.39</v>
      </c>
      <c r="AP183" s="122">
        <v>0</v>
      </c>
    </row>
    <row r="184" spans="1:42" x14ac:dyDescent="0.2">
      <c r="A184" s="56" t="s">
        <v>24</v>
      </c>
      <c r="B184" s="269">
        <v>783534.31</v>
      </c>
      <c r="C184" s="269">
        <v>26189.89</v>
      </c>
      <c r="F184" s="121">
        <v>167638.09</v>
      </c>
      <c r="G184" s="121">
        <v>0</v>
      </c>
      <c r="J184" s="56">
        <v>0</v>
      </c>
      <c r="K184" s="56">
        <v>1811155.34</v>
      </c>
      <c r="L184" s="56">
        <v>736903.17</v>
      </c>
      <c r="M184" s="56">
        <v>0</v>
      </c>
      <c r="N184" s="56">
        <v>0</v>
      </c>
      <c r="O184" s="273">
        <v>4500</v>
      </c>
      <c r="P184" s="273">
        <v>49358</v>
      </c>
      <c r="S184" s="273">
        <v>4200</v>
      </c>
      <c r="T184" s="273">
        <v>0</v>
      </c>
      <c r="X184" s="56">
        <v>0</v>
      </c>
      <c r="Y184" s="56">
        <v>0</v>
      </c>
      <c r="Z184" s="56">
        <v>525713.37</v>
      </c>
      <c r="AA184" s="56">
        <v>1899168.01</v>
      </c>
      <c r="AB184" s="98">
        <v>254695.16</v>
      </c>
      <c r="AF184" s="98">
        <v>85218.3</v>
      </c>
      <c r="AH184" s="299">
        <v>184278.3</v>
      </c>
      <c r="AJ184" s="122">
        <v>0</v>
      </c>
      <c r="AL184" s="122">
        <v>72566.759999999995</v>
      </c>
      <c r="AM184" s="122">
        <v>30729.96</v>
      </c>
    </row>
    <row r="185" spans="1:42" x14ac:dyDescent="0.2">
      <c r="A185" s="56" t="s">
        <v>25</v>
      </c>
      <c r="B185" s="269">
        <v>344554.55</v>
      </c>
      <c r="C185" s="269">
        <v>27039.01</v>
      </c>
      <c r="F185" s="121">
        <v>188565.64</v>
      </c>
      <c r="G185" s="121">
        <v>0</v>
      </c>
      <c r="J185" s="56">
        <v>0</v>
      </c>
      <c r="K185" s="56">
        <v>878874.19</v>
      </c>
      <c r="L185" s="56">
        <v>283183.64</v>
      </c>
      <c r="M185" s="56">
        <v>0</v>
      </c>
      <c r="N185" s="56">
        <v>0</v>
      </c>
      <c r="O185" s="273">
        <v>1540</v>
      </c>
      <c r="P185" s="273">
        <v>50154.5</v>
      </c>
      <c r="S185" s="273">
        <v>220000</v>
      </c>
      <c r="T185" s="273">
        <v>0</v>
      </c>
      <c r="X185" s="56">
        <v>0</v>
      </c>
      <c r="Y185" s="56">
        <v>0</v>
      </c>
      <c r="Z185" s="56">
        <v>25970.84</v>
      </c>
      <c r="AA185" s="56">
        <v>4128965.53</v>
      </c>
      <c r="AB185" s="98">
        <v>59487.5</v>
      </c>
      <c r="AF185" s="98">
        <v>78813.8</v>
      </c>
      <c r="AH185" s="299">
        <v>96013.8</v>
      </c>
      <c r="AJ185" s="122">
        <v>360</v>
      </c>
      <c r="AL185" s="122">
        <v>48962.2</v>
      </c>
      <c r="AM185" s="122">
        <v>17804.48</v>
      </c>
    </row>
    <row r="186" spans="1:42" x14ac:dyDescent="0.2">
      <c r="A186" s="56" t="s">
        <v>26</v>
      </c>
      <c r="B186" s="269">
        <v>259669.05</v>
      </c>
      <c r="C186" s="269">
        <v>0</v>
      </c>
      <c r="F186" s="121">
        <v>192929.4</v>
      </c>
      <c r="G186" s="121">
        <v>0</v>
      </c>
      <c r="J186" s="56">
        <v>0</v>
      </c>
      <c r="K186" s="56">
        <v>268186.28999999998</v>
      </c>
      <c r="L186" s="56">
        <v>585973.79</v>
      </c>
      <c r="M186" s="56">
        <v>0</v>
      </c>
      <c r="N186" s="56">
        <v>0</v>
      </c>
      <c r="O186" s="273">
        <v>3100</v>
      </c>
      <c r="P186" s="273">
        <v>46974.6</v>
      </c>
      <c r="S186" s="273">
        <v>31900</v>
      </c>
      <c r="T186" s="273">
        <v>0</v>
      </c>
      <c r="X186" s="56">
        <v>0</v>
      </c>
      <c r="Y186" s="56">
        <v>0</v>
      </c>
      <c r="Z186" s="56">
        <v>57389.81</v>
      </c>
      <c r="AA186" s="56">
        <v>1898710.57</v>
      </c>
      <c r="AB186" s="98">
        <v>44082.89</v>
      </c>
      <c r="AF186" s="98">
        <v>204449.5</v>
      </c>
      <c r="AH186" s="299">
        <v>272869.5</v>
      </c>
      <c r="AL186" s="122">
        <v>64153.17</v>
      </c>
      <c r="AM186" s="122">
        <v>12783.03</v>
      </c>
    </row>
    <row r="187" spans="1:42" x14ac:dyDescent="0.2">
      <c r="A187" s="56" t="s">
        <v>27</v>
      </c>
      <c r="B187" s="269">
        <v>205135.91</v>
      </c>
      <c r="C187" s="269">
        <v>15764.01</v>
      </c>
      <c r="F187" s="121">
        <v>69179.56</v>
      </c>
      <c r="G187" s="121">
        <v>0</v>
      </c>
      <c r="J187" s="56">
        <v>0</v>
      </c>
      <c r="K187" s="56">
        <v>228652.47</v>
      </c>
      <c r="L187" s="56">
        <v>755922.57</v>
      </c>
      <c r="M187" s="56">
        <v>0</v>
      </c>
      <c r="N187" s="56">
        <v>0</v>
      </c>
      <c r="O187" s="273">
        <v>0</v>
      </c>
      <c r="P187" s="273">
        <v>41861.43</v>
      </c>
      <c r="S187" s="273">
        <v>0</v>
      </c>
      <c r="T187" s="273">
        <v>2044.84</v>
      </c>
      <c r="X187" s="56">
        <v>0</v>
      </c>
      <c r="Y187" s="56">
        <v>0</v>
      </c>
      <c r="Z187" s="56">
        <v>-846563.89</v>
      </c>
      <c r="AA187" s="56">
        <v>2242933.0699999998</v>
      </c>
      <c r="AB187" s="98">
        <v>84322.58</v>
      </c>
      <c r="AF187" s="98">
        <v>127712.4</v>
      </c>
      <c r="AH187" s="299">
        <v>190252.4</v>
      </c>
      <c r="AL187" s="122">
        <v>54295.23</v>
      </c>
      <c r="AM187" s="122">
        <v>23706.17</v>
      </c>
      <c r="AO187" s="122">
        <v>13175.16</v>
      </c>
    </row>
    <row r="188" spans="1:42" x14ac:dyDescent="0.2">
      <c r="A188" s="56" t="s">
        <v>1796</v>
      </c>
      <c r="B188" s="269">
        <v>26102.18</v>
      </c>
      <c r="C188" s="269">
        <v>8587</v>
      </c>
      <c r="F188" s="121">
        <v>125551.5</v>
      </c>
      <c r="G188" s="121">
        <v>0</v>
      </c>
      <c r="J188" s="56">
        <v>0</v>
      </c>
      <c r="K188" s="56">
        <v>909801.75</v>
      </c>
      <c r="L188" s="56">
        <v>402179.65</v>
      </c>
      <c r="M188" s="56">
        <v>0</v>
      </c>
      <c r="N188" s="56">
        <v>0</v>
      </c>
      <c r="O188" s="273">
        <v>3220</v>
      </c>
      <c r="P188" s="273">
        <v>41292.5</v>
      </c>
      <c r="S188" s="273">
        <v>0</v>
      </c>
      <c r="T188" s="273">
        <v>0</v>
      </c>
      <c r="X188" s="56">
        <v>0</v>
      </c>
      <c r="Y188" s="56">
        <v>0</v>
      </c>
      <c r="Z188" s="56">
        <v>19746.5</v>
      </c>
      <c r="AA188" s="56">
        <v>3605471.06</v>
      </c>
      <c r="AB188" s="98">
        <v>84293.71</v>
      </c>
      <c r="AF188" s="98">
        <v>103730</v>
      </c>
      <c r="AH188" s="299">
        <v>179100</v>
      </c>
      <c r="AL188" s="122">
        <v>53409.11</v>
      </c>
      <c r="AM188" s="122">
        <v>28373.21</v>
      </c>
    </row>
    <row r="189" spans="1:42" x14ac:dyDescent="0.2">
      <c r="A189" s="56" t="s">
        <v>29</v>
      </c>
      <c r="B189" s="269">
        <v>343600.25</v>
      </c>
      <c r="C189" s="269">
        <v>158203.07</v>
      </c>
      <c r="F189" s="121">
        <v>321457.61</v>
      </c>
      <c r="G189" s="121">
        <v>0</v>
      </c>
      <c r="J189" s="56">
        <v>0</v>
      </c>
      <c r="K189" s="56">
        <v>2170424.83</v>
      </c>
      <c r="L189" s="56">
        <v>321259.69</v>
      </c>
      <c r="M189" s="56">
        <v>0</v>
      </c>
      <c r="N189" s="56">
        <v>0</v>
      </c>
      <c r="O189" s="273">
        <v>2860</v>
      </c>
      <c r="P189" s="273">
        <v>28565.41</v>
      </c>
      <c r="S189" s="273">
        <v>0</v>
      </c>
      <c r="T189" s="273">
        <v>136000</v>
      </c>
      <c r="X189" s="56">
        <v>0</v>
      </c>
      <c r="Y189" s="56">
        <v>0</v>
      </c>
      <c r="Z189" s="56">
        <v>66037.240000000005</v>
      </c>
      <c r="AA189" s="56">
        <v>3600900</v>
      </c>
      <c r="AB189" s="98">
        <v>150121.98000000001</v>
      </c>
      <c r="AF189" s="98">
        <v>129417.1</v>
      </c>
      <c r="AG189" s="98">
        <v>438000</v>
      </c>
      <c r="AH189" s="299">
        <v>191427.1</v>
      </c>
      <c r="AL189" s="122">
        <v>78673.460000000006</v>
      </c>
      <c r="AM189" s="122">
        <v>36927.43</v>
      </c>
    </row>
    <row r="190" spans="1:42" x14ac:dyDescent="0.2">
      <c r="A190" s="56" t="s">
        <v>1755</v>
      </c>
      <c r="B190" s="269">
        <v>234861.35</v>
      </c>
      <c r="C190" s="269">
        <v>4521</v>
      </c>
      <c r="F190" s="121">
        <v>68944.81</v>
      </c>
      <c r="G190" s="121">
        <v>0</v>
      </c>
      <c r="J190" s="56">
        <v>0</v>
      </c>
      <c r="K190" s="56">
        <v>819647.59</v>
      </c>
      <c r="L190" s="56">
        <v>1223.3599999999999</v>
      </c>
      <c r="M190" s="56">
        <v>0</v>
      </c>
      <c r="N190" s="56">
        <v>0</v>
      </c>
      <c r="O190" s="273">
        <v>0</v>
      </c>
      <c r="P190" s="273">
        <v>24032</v>
      </c>
      <c r="S190" s="273">
        <v>0</v>
      </c>
      <c r="T190" s="273">
        <v>3750</v>
      </c>
      <c r="X190" s="56">
        <v>0</v>
      </c>
      <c r="Y190" s="56">
        <v>0</v>
      </c>
      <c r="Z190" s="56">
        <v>15000</v>
      </c>
      <c r="AA190" s="56">
        <v>2938659.03</v>
      </c>
      <c r="AB190" s="98">
        <v>95731.67</v>
      </c>
      <c r="AF190" s="98">
        <v>158803.59</v>
      </c>
      <c r="AG190" s="98">
        <v>2500</v>
      </c>
      <c r="AH190" s="299">
        <v>192468.59</v>
      </c>
      <c r="AL190" s="122">
        <v>39630.47</v>
      </c>
      <c r="AM190" s="122">
        <v>16937.16</v>
      </c>
    </row>
    <row r="191" spans="1:42" x14ac:dyDescent="0.2">
      <c r="A191" s="56" t="s">
        <v>1756</v>
      </c>
      <c r="B191" s="269">
        <v>17986.46</v>
      </c>
      <c r="C191" s="269">
        <v>1275</v>
      </c>
      <c r="F191" s="121">
        <v>173725.01</v>
      </c>
      <c r="G191" s="121">
        <v>0</v>
      </c>
      <c r="J191" s="56">
        <v>0</v>
      </c>
      <c r="K191" s="56">
        <v>1795971.55</v>
      </c>
      <c r="L191" s="56">
        <v>605402.24</v>
      </c>
      <c r="M191" s="56">
        <v>0</v>
      </c>
      <c r="N191" s="56">
        <v>0</v>
      </c>
      <c r="O191" s="273">
        <v>0</v>
      </c>
      <c r="P191" s="273">
        <v>65666.850000000006</v>
      </c>
      <c r="S191" s="273">
        <v>0</v>
      </c>
      <c r="T191" s="273">
        <v>527.4</v>
      </c>
      <c r="X191" s="56">
        <v>0</v>
      </c>
      <c r="Y191" s="56">
        <v>0</v>
      </c>
      <c r="Z191" s="56">
        <v>11100</v>
      </c>
      <c r="AA191" s="56">
        <v>309271.51</v>
      </c>
      <c r="AB191" s="98">
        <v>90187.93</v>
      </c>
      <c r="AF191" s="98">
        <v>142079</v>
      </c>
      <c r="AG191" s="98">
        <v>3000</v>
      </c>
      <c r="AH191" s="299">
        <v>176519</v>
      </c>
      <c r="AL191" s="122">
        <v>51943.29</v>
      </c>
      <c r="AM191" s="122">
        <v>2620.0700000000002</v>
      </c>
    </row>
    <row r="192" spans="1:42" x14ac:dyDescent="0.2">
      <c r="A192" s="56" t="s">
        <v>1757</v>
      </c>
      <c r="B192" s="269">
        <v>278506</v>
      </c>
      <c r="C192" s="269">
        <v>700</v>
      </c>
      <c r="F192" s="121">
        <v>102777.93</v>
      </c>
      <c r="G192" s="121">
        <v>0</v>
      </c>
      <c r="J192" s="56">
        <v>0</v>
      </c>
      <c r="K192" s="56">
        <v>2707339.05</v>
      </c>
      <c r="L192" s="56">
        <v>285151.8</v>
      </c>
      <c r="M192" s="56">
        <v>0</v>
      </c>
      <c r="N192" s="56">
        <v>0</v>
      </c>
      <c r="O192" s="273">
        <v>0</v>
      </c>
      <c r="P192" s="273">
        <v>42217</v>
      </c>
      <c r="S192" s="273">
        <v>0</v>
      </c>
      <c r="T192" s="273">
        <v>8116.82</v>
      </c>
      <c r="X192" s="56">
        <v>0</v>
      </c>
      <c r="Y192" s="56">
        <v>0</v>
      </c>
      <c r="Z192" s="56">
        <v>15000</v>
      </c>
      <c r="AA192" s="56">
        <v>2920045.89</v>
      </c>
      <c r="AB192" s="98">
        <v>158925.24</v>
      </c>
      <c r="AF192" s="98">
        <v>208393.5</v>
      </c>
      <c r="AG192" s="98">
        <v>4040</v>
      </c>
      <c r="AH192" s="299">
        <v>269403.5</v>
      </c>
      <c r="AL192" s="122">
        <v>55449.11</v>
      </c>
      <c r="AM192" s="122">
        <v>35991.910000000003</v>
      </c>
    </row>
    <row r="193" spans="1:40" x14ac:dyDescent="0.2">
      <c r="A193" s="56" t="s">
        <v>1758</v>
      </c>
      <c r="B193" s="269">
        <v>369699.4</v>
      </c>
      <c r="C193" s="269">
        <v>1648</v>
      </c>
      <c r="F193" s="121">
        <v>69464.14</v>
      </c>
      <c r="G193" s="121">
        <v>0</v>
      </c>
      <c r="J193" s="56">
        <v>0</v>
      </c>
      <c r="K193" s="56">
        <v>520967.58</v>
      </c>
      <c r="L193" s="56">
        <v>406493.67</v>
      </c>
      <c r="M193" s="56">
        <v>0</v>
      </c>
      <c r="N193" s="56">
        <v>0</v>
      </c>
      <c r="O193" s="273">
        <v>0</v>
      </c>
      <c r="P193" s="273">
        <v>33620</v>
      </c>
      <c r="S193" s="273">
        <v>0</v>
      </c>
      <c r="T193" s="273">
        <v>0</v>
      </c>
      <c r="X193" s="56">
        <v>0</v>
      </c>
      <c r="Y193" s="56">
        <v>0</v>
      </c>
      <c r="Z193" s="56">
        <v>10000</v>
      </c>
      <c r="AA193" s="56">
        <v>2662416.9900000002</v>
      </c>
      <c r="AB193" s="98">
        <v>95072.31</v>
      </c>
      <c r="AF193" s="98">
        <v>85323</v>
      </c>
      <c r="AG193" s="98">
        <v>3000</v>
      </c>
      <c r="AH193" s="299">
        <v>128203</v>
      </c>
      <c r="AL193" s="122">
        <v>41749.31</v>
      </c>
      <c r="AM193" s="122">
        <v>14549.2</v>
      </c>
    </row>
    <row r="194" spans="1:40" x14ac:dyDescent="0.2">
      <c r="A194" s="56" t="s">
        <v>1759</v>
      </c>
      <c r="B194" s="269">
        <v>586953.94999999995</v>
      </c>
      <c r="C194" s="269">
        <v>0</v>
      </c>
      <c r="F194" s="121">
        <v>62569.05</v>
      </c>
      <c r="G194" s="121">
        <v>0</v>
      </c>
      <c r="J194" s="56">
        <v>0</v>
      </c>
      <c r="K194" s="56">
        <v>328347.8</v>
      </c>
      <c r="L194" s="56">
        <v>212885.95</v>
      </c>
      <c r="M194" s="56">
        <v>0</v>
      </c>
      <c r="N194" s="56">
        <v>0</v>
      </c>
      <c r="O194" s="273">
        <v>0</v>
      </c>
      <c r="P194" s="273">
        <v>53212.9</v>
      </c>
      <c r="S194" s="273">
        <v>0</v>
      </c>
      <c r="T194" s="273">
        <v>0</v>
      </c>
      <c r="X194" s="56">
        <v>0</v>
      </c>
      <c r="Y194" s="56">
        <v>0</v>
      </c>
      <c r="Z194" s="56">
        <v>0</v>
      </c>
      <c r="AA194" s="56">
        <v>2577037.9500000002</v>
      </c>
      <c r="AB194" s="98">
        <v>112058.89</v>
      </c>
      <c r="AF194" s="98">
        <v>50424.5</v>
      </c>
      <c r="AH194" s="299">
        <v>107064.5</v>
      </c>
      <c r="AL194" s="122">
        <v>53106.37</v>
      </c>
      <c r="AM194" s="122">
        <v>15461.39</v>
      </c>
    </row>
    <row r="195" spans="1:40" x14ac:dyDescent="0.2">
      <c r="A195" s="56" t="s">
        <v>1760</v>
      </c>
      <c r="B195" s="269">
        <v>941501.53</v>
      </c>
      <c r="C195" s="269">
        <v>20522</v>
      </c>
      <c r="F195" s="121">
        <v>109993.32</v>
      </c>
      <c r="G195" s="121">
        <v>0</v>
      </c>
      <c r="J195" s="56">
        <v>0</v>
      </c>
      <c r="K195" s="56">
        <v>814747.24</v>
      </c>
      <c r="L195" s="56">
        <v>688157.06</v>
      </c>
      <c r="M195" s="56">
        <v>0</v>
      </c>
      <c r="N195" s="56">
        <v>0</v>
      </c>
      <c r="O195" s="273">
        <v>0</v>
      </c>
      <c r="P195" s="273">
        <v>25600</v>
      </c>
      <c r="S195" s="273">
        <v>0</v>
      </c>
      <c r="T195" s="273">
        <v>46940.89</v>
      </c>
      <c r="X195" s="56">
        <v>0</v>
      </c>
      <c r="Y195" s="56">
        <v>0</v>
      </c>
      <c r="Z195" s="56">
        <v>346409.94</v>
      </c>
      <c r="AA195" s="56">
        <v>2987149.95</v>
      </c>
      <c r="AB195" s="98">
        <v>73571</v>
      </c>
      <c r="AF195" s="98">
        <v>70510</v>
      </c>
      <c r="AH195" s="299">
        <v>127240</v>
      </c>
      <c r="AL195" s="122">
        <v>39356.21</v>
      </c>
      <c r="AM195" s="122">
        <v>29866.85</v>
      </c>
    </row>
    <row r="196" spans="1:40" x14ac:dyDescent="0.2">
      <c r="A196" s="56" t="s">
        <v>1761</v>
      </c>
      <c r="B196" s="269">
        <v>745772.52</v>
      </c>
      <c r="C196" s="269">
        <v>3806.16</v>
      </c>
      <c r="F196" s="121">
        <v>185890.93</v>
      </c>
      <c r="G196" s="121">
        <v>0</v>
      </c>
      <c r="J196" s="56">
        <v>0</v>
      </c>
      <c r="K196" s="56">
        <v>3295997.84</v>
      </c>
      <c r="L196" s="56">
        <v>310790.53000000003</v>
      </c>
      <c r="M196" s="56">
        <v>0</v>
      </c>
      <c r="N196" s="56">
        <v>0</v>
      </c>
      <c r="O196" s="273">
        <v>0</v>
      </c>
      <c r="P196" s="273">
        <v>0</v>
      </c>
      <c r="S196" s="273">
        <v>16300</v>
      </c>
      <c r="T196" s="273">
        <v>934.57</v>
      </c>
      <c r="X196" s="56">
        <v>0</v>
      </c>
      <c r="Y196" s="56">
        <v>0</v>
      </c>
      <c r="Z196" s="56">
        <v>178471.18</v>
      </c>
      <c r="AA196" s="56">
        <v>2987149.95</v>
      </c>
      <c r="AB196" s="98">
        <v>53926.58</v>
      </c>
      <c r="AF196" s="98">
        <v>155700</v>
      </c>
      <c r="AH196" s="299">
        <v>155700</v>
      </c>
      <c r="AL196" s="122">
        <v>62208.97</v>
      </c>
      <c r="AM196" s="122">
        <v>590.59</v>
      </c>
    </row>
    <row r="197" spans="1:40" x14ac:dyDescent="0.2">
      <c r="A197" s="56" t="s">
        <v>1762</v>
      </c>
      <c r="B197" s="269">
        <v>788688.79</v>
      </c>
      <c r="C197" s="269">
        <v>14941</v>
      </c>
      <c r="F197" s="121">
        <v>98226.17</v>
      </c>
      <c r="G197" s="121">
        <v>0</v>
      </c>
      <c r="J197" s="56">
        <v>0</v>
      </c>
      <c r="K197" s="56">
        <v>748379.8</v>
      </c>
      <c r="L197" s="56">
        <v>221090.5</v>
      </c>
      <c r="M197" s="56">
        <v>0</v>
      </c>
      <c r="N197" s="56">
        <v>0</v>
      </c>
      <c r="O197" s="273">
        <v>0</v>
      </c>
      <c r="P197" s="273">
        <v>19323</v>
      </c>
      <c r="S197" s="273">
        <v>0</v>
      </c>
      <c r="T197" s="273">
        <v>0</v>
      </c>
      <c r="X197" s="56">
        <v>0</v>
      </c>
      <c r="Y197" s="56">
        <v>0</v>
      </c>
      <c r="Z197" s="56">
        <v>321172.95</v>
      </c>
      <c r="AA197" s="56">
        <v>2090614.96</v>
      </c>
      <c r="AB197" s="98">
        <v>86774.85</v>
      </c>
      <c r="AF197" s="98">
        <v>128809.4</v>
      </c>
      <c r="AH197" s="299">
        <v>163969.4</v>
      </c>
      <c r="AL197" s="122">
        <v>39471.230000000003</v>
      </c>
      <c r="AM197" s="122">
        <v>16810.349999999999</v>
      </c>
      <c r="AN197" s="122">
        <v>0</v>
      </c>
    </row>
    <row r="198" spans="1:40" x14ac:dyDescent="0.2">
      <c r="A198" s="56" t="s">
        <v>1763</v>
      </c>
      <c r="B198" s="269">
        <v>813155.65</v>
      </c>
      <c r="C198" s="269">
        <v>161474.79999999999</v>
      </c>
      <c r="F198" s="121">
        <v>79762.740000000005</v>
      </c>
      <c r="G198" s="121">
        <v>0</v>
      </c>
      <c r="J198" s="56">
        <v>0</v>
      </c>
      <c r="K198" s="56">
        <v>590130.49</v>
      </c>
      <c r="L198" s="56">
        <v>576466.66</v>
      </c>
      <c r="M198" s="56">
        <v>0</v>
      </c>
      <c r="N198" s="56">
        <v>0</v>
      </c>
      <c r="O198" s="273">
        <v>0</v>
      </c>
      <c r="P198" s="273">
        <v>48150</v>
      </c>
      <c r="S198" s="273">
        <v>0</v>
      </c>
      <c r="T198" s="273">
        <v>164</v>
      </c>
      <c r="X198" s="56">
        <v>0</v>
      </c>
      <c r="Y198" s="56">
        <v>0</v>
      </c>
      <c r="Z198" s="56">
        <v>0</v>
      </c>
      <c r="AA198" s="56">
        <v>433496.95</v>
      </c>
      <c r="AB198" s="98">
        <v>183065.8</v>
      </c>
      <c r="AF198" s="98">
        <v>133220</v>
      </c>
      <c r="AH198" s="299">
        <v>168780</v>
      </c>
      <c r="AL198" s="122">
        <v>37855.29</v>
      </c>
      <c r="AM198" s="122">
        <v>26818.12</v>
      </c>
    </row>
    <row r="199" spans="1:40" x14ac:dyDescent="0.2">
      <c r="A199" s="56" t="s">
        <v>1764</v>
      </c>
      <c r="B199" s="269">
        <v>668891.68999999994</v>
      </c>
      <c r="C199" s="269">
        <v>0</v>
      </c>
      <c r="F199" s="121">
        <v>130964.89</v>
      </c>
      <c r="G199" s="121">
        <v>7374</v>
      </c>
      <c r="J199" s="56">
        <v>0</v>
      </c>
      <c r="K199" s="56">
        <v>1117178.94</v>
      </c>
      <c r="L199" s="56">
        <v>82020.12</v>
      </c>
      <c r="M199" s="56">
        <v>0</v>
      </c>
      <c r="N199" s="56">
        <v>0</v>
      </c>
      <c r="O199" s="273">
        <v>17500</v>
      </c>
      <c r="P199" s="273">
        <v>61595.82</v>
      </c>
      <c r="S199" s="273">
        <v>7640</v>
      </c>
      <c r="T199" s="273">
        <v>0</v>
      </c>
      <c r="X199" s="56">
        <v>0</v>
      </c>
      <c r="Y199" s="56">
        <v>0</v>
      </c>
      <c r="Z199" s="56">
        <v>-1888514.13</v>
      </c>
      <c r="AA199" s="56">
        <v>4047651.72</v>
      </c>
      <c r="AB199" s="98">
        <v>109536.97</v>
      </c>
      <c r="AF199" s="98">
        <v>133240</v>
      </c>
      <c r="AH199" s="299">
        <v>133240</v>
      </c>
      <c r="AL199" s="122">
        <v>30475.9</v>
      </c>
      <c r="AM199" s="122">
        <v>124989.56</v>
      </c>
    </row>
    <row r="200" spans="1:40" x14ac:dyDescent="0.2">
      <c r="A200" s="56" t="s">
        <v>1765</v>
      </c>
      <c r="B200" s="269">
        <v>516686.86</v>
      </c>
      <c r="C200" s="269">
        <v>0</v>
      </c>
      <c r="F200" s="121">
        <v>80548.98</v>
      </c>
      <c r="G200" s="121">
        <v>0</v>
      </c>
      <c r="J200" s="56">
        <v>0</v>
      </c>
      <c r="K200" s="56">
        <v>858258.4</v>
      </c>
      <c r="L200" s="56">
        <v>337119.56</v>
      </c>
      <c r="M200" s="56">
        <v>0</v>
      </c>
      <c r="N200" s="56">
        <v>0</v>
      </c>
      <c r="O200" s="273">
        <v>3500</v>
      </c>
      <c r="P200" s="273">
        <v>82800.73</v>
      </c>
      <c r="S200" s="273">
        <v>0</v>
      </c>
      <c r="T200" s="273">
        <v>0</v>
      </c>
      <c r="X200" s="56">
        <v>0</v>
      </c>
      <c r="Y200" s="56">
        <v>0</v>
      </c>
      <c r="Z200" s="56">
        <v>898871.81</v>
      </c>
      <c r="AA200" s="56">
        <v>769808.6</v>
      </c>
      <c r="AB200" s="98">
        <v>81727.75</v>
      </c>
      <c r="AF200" s="98">
        <v>97583</v>
      </c>
      <c r="AH200" s="299">
        <v>132083</v>
      </c>
      <c r="AL200" s="122">
        <v>37565.449999999997</v>
      </c>
      <c r="AM200" s="122">
        <v>15037.34</v>
      </c>
    </row>
    <row r="201" spans="1:40" x14ac:dyDescent="0.2">
      <c r="A201" s="56" t="s">
        <v>1766</v>
      </c>
      <c r="B201" s="269">
        <v>348336.35</v>
      </c>
      <c r="C201" s="269">
        <v>122320.53</v>
      </c>
      <c r="F201" s="121">
        <v>80276.509999999995</v>
      </c>
      <c r="G201" s="121">
        <v>0</v>
      </c>
      <c r="J201" s="56">
        <v>0</v>
      </c>
      <c r="K201" s="56">
        <v>1036077.45</v>
      </c>
      <c r="L201" s="56">
        <v>198813.21</v>
      </c>
      <c r="M201" s="56">
        <v>0</v>
      </c>
      <c r="N201" s="56">
        <v>0</v>
      </c>
      <c r="O201" s="273">
        <v>8500</v>
      </c>
      <c r="P201" s="273">
        <v>22020</v>
      </c>
      <c r="S201" s="273">
        <v>57679</v>
      </c>
      <c r="T201" s="273">
        <v>0</v>
      </c>
      <c r="X201" s="56">
        <v>0</v>
      </c>
      <c r="Y201" s="56">
        <v>0</v>
      </c>
      <c r="Z201" s="56">
        <v>1838407.9</v>
      </c>
      <c r="AA201" s="56">
        <v>0</v>
      </c>
      <c r="AB201" s="98">
        <v>117038.02</v>
      </c>
      <c r="AC201" s="98">
        <v>195000</v>
      </c>
      <c r="AF201" s="98">
        <v>102284</v>
      </c>
      <c r="AH201" s="299">
        <v>167494</v>
      </c>
      <c r="AL201" s="122">
        <v>164187.06</v>
      </c>
      <c r="AM201" s="122">
        <v>13531.25</v>
      </c>
    </row>
    <row r="202" spans="1:40" x14ac:dyDescent="0.2">
      <c r="A202" s="56" t="s">
        <v>1767</v>
      </c>
      <c r="B202" s="269">
        <v>262135.51</v>
      </c>
      <c r="C202" s="269">
        <v>0</v>
      </c>
      <c r="F202" s="121">
        <v>28321.31</v>
      </c>
      <c r="G202" s="121">
        <v>0</v>
      </c>
      <c r="J202" s="56">
        <v>0</v>
      </c>
      <c r="K202" s="56">
        <v>899619.81</v>
      </c>
      <c r="L202" s="56">
        <v>443694.42</v>
      </c>
      <c r="M202" s="56">
        <v>0</v>
      </c>
      <c r="N202" s="56">
        <v>0</v>
      </c>
      <c r="O202" s="273">
        <v>4000</v>
      </c>
      <c r="P202" s="273">
        <v>65800</v>
      </c>
      <c r="S202" s="273">
        <v>0</v>
      </c>
      <c r="T202" s="273">
        <v>0</v>
      </c>
      <c r="X202" s="56">
        <v>0</v>
      </c>
      <c r="Y202" s="56">
        <v>0</v>
      </c>
      <c r="Z202" s="56">
        <v>-622409.15</v>
      </c>
      <c r="AA202" s="56">
        <v>2464354.4300000002</v>
      </c>
      <c r="AB202" s="98">
        <v>54610</v>
      </c>
      <c r="AF202" s="98">
        <v>91332.5</v>
      </c>
      <c r="AH202" s="299">
        <v>127842.5</v>
      </c>
      <c r="AL202" s="122">
        <v>51498.82</v>
      </c>
      <c r="AM202" s="122">
        <v>29228.84</v>
      </c>
    </row>
    <row r="203" spans="1:40" x14ac:dyDescent="0.2">
      <c r="A203" s="56" t="s">
        <v>1768</v>
      </c>
      <c r="B203" s="269">
        <v>520835.02</v>
      </c>
      <c r="C203" s="269">
        <v>0</v>
      </c>
      <c r="F203" s="121">
        <v>177041.61</v>
      </c>
      <c r="G203" s="121">
        <v>0</v>
      </c>
      <c r="J203" s="56">
        <v>0</v>
      </c>
      <c r="K203" s="56">
        <v>1380850.05</v>
      </c>
      <c r="L203" s="56">
        <v>313408.74</v>
      </c>
      <c r="M203" s="56">
        <v>0</v>
      </c>
      <c r="N203" s="56">
        <v>0</v>
      </c>
      <c r="O203" s="273">
        <v>72144</v>
      </c>
      <c r="P203" s="273">
        <v>67944.5</v>
      </c>
      <c r="S203" s="273">
        <v>0</v>
      </c>
      <c r="T203" s="273">
        <v>0</v>
      </c>
      <c r="X203" s="56">
        <v>0</v>
      </c>
      <c r="Y203" s="56">
        <v>0</v>
      </c>
      <c r="Z203" s="56">
        <v>1079706.33</v>
      </c>
      <c r="AA203" s="56">
        <v>1488605.78</v>
      </c>
      <c r="AB203" s="98">
        <v>77597.100000000006</v>
      </c>
      <c r="AF203" s="98">
        <v>134179</v>
      </c>
      <c r="AH203" s="299">
        <v>194819</v>
      </c>
      <c r="AL203" s="122">
        <v>56397.03</v>
      </c>
      <c r="AM203" s="122">
        <v>26071.57</v>
      </c>
    </row>
    <row r="204" spans="1:40" x14ac:dyDescent="0.2">
      <c r="A204" s="56" t="s">
        <v>1769</v>
      </c>
      <c r="B204" s="269">
        <v>354111.43</v>
      </c>
      <c r="C204" s="269">
        <v>100</v>
      </c>
      <c r="F204" s="121">
        <v>21431.4</v>
      </c>
      <c r="G204" s="121">
        <v>0</v>
      </c>
      <c r="J204" s="56">
        <v>0</v>
      </c>
      <c r="K204" s="56">
        <v>248120.77</v>
      </c>
      <c r="L204" s="56">
        <v>159043.04999999999</v>
      </c>
      <c r="M204" s="56">
        <v>0</v>
      </c>
      <c r="N204" s="56">
        <v>0</v>
      </c>
      <c r="O204" s="273">
        <v>52050</v>
      </c>
      <c r="P204" s="273">
        <v>17475.560000000001</v>
      </c>
      <c r="S204" s="273">
        <v>400</v>
      </c>
      <c r="T204" s="273">
        <v>0</v>
      </c>
      <c r="X204" s="56">
        <v>0</v>
      </c>
      <c r="Y204" s="56">
        <v>0</v>
      </c>
      <c r="Z204" s="56">
        <v>-1592681.02</v>
      </c>
      <c r="AA204" s="56">
        <v>2328715.77</v>
      </c>
      <c r="AB204" s="98">
        <v>35214.769999999997</v>
      </c>
      <c r="AF204" s="98">
        <v>104370</v>
      </c>
      <c r="AH204" s="299">
        <v>104370</v>
      </c>
      <c r="AL204" s="122">
        <v>42875.56</v>
      </c>
      <c r="AM204" s="122">
        <v>15492.87</v>
      </c>
    </row>
    <row r="205" spans="1:40" x14ac:dyDescent="0.2">
      <c r="A205" s="56" t="s">
        <v>1770</v>
      </c>
      <c r="B205" s="269">
        <v>683594.21</v>
      </c>
      <c r="C205" s="269">
        <v>0</v>
      </c>
      <c r="F205" s="121">
        <v>136930.51999999999</v>
      </c>
      <c r="G205" s="121">
        <v>0</v>
      </c>
      <c r="J205" s="56">
        <v>0</v>
      </c>
      <c r="K205" s="56">
        <v>2297178.77</v>
      </c>
      <c r="L205" s="56">
        <v>451799.5</v>
      </c>
      <c r="M205" s="56">
        <v>0</v>
      </c>
      <c r="N205" s="56">
        <v>0</v>
      </c>
      <c r="O205" s="273">
        <v>13500</v>
      </c>
      <c r="P205" s="273">
        <v>0</v>
      </c>
      <c r="S205" s="273">
        <v>0</v>
      </c>
      <c r="T205" s="273">
        <v>0</v>
      </c>
      <c r="X205" s="56">
        <v>0</v>
      </c>
      <c r="Y205" s="56">
        <v>0</v>
      </c>
      <c r="Z205" s="56">
        <v>-464241.15</v>
      </c>
      <c r="AA205" s="56">
        <v>4119895.74</v>
      </c>
      <c r="AB205" s="98">
        <v>2440</v>
      </c>
      <c r="AF205" s="98">
        <v>110607</v>
      </c>
      <c r="AH205" s="299">
        <v>128727</v>
      </c>
      <c r="AL205" s="122">
        <v>75272.62</v>
      </c>
      <c r="AM205" s="122">
        <v>7792.97</v>
      </c>
    </row>
    <row r="206" spans="1:40" x14ac:dyDescent="0.2">
      <c r="A206" s="56" t="s">
        <v>1794</v>
      </c>
      <c r="B206" s="269">
        <v>565713.57999999996</v>
      </c>
      <c r="C206" s="269">
        <v>19189.95</v>
      </c>
      <c r="F206" s="121">
        <v>110088.81</v>
      </c>
      <c r="G206" s="121">
        <v>0</v>
      </c>
      <c r="J206" s="56">
        <v>0</v>
      </c>
      <c r="K206" s="56">
        <v>710716.46</v>
      </c>
      <c r="L206" s="56">
        <v>94856.52</v>
      </c>
      <c r="M206" s="56">
        <v>0</v>
      </c>
      <c r="N206" s="56">
        <v>0</v>
      </c>
      <c r="O206" s="273">
        <v>22600</v>
      </c>
      <c r="P206" s="273">
        <v>35835.589999999997</v>
      </c>
      <c r="S206" s="273">
        <v>0</v>
      </c>
      <c r="T206" s="273">
        <v>0</v>
      </c>
      <c r="X206" s="56">
        <v>0</v>
      </c>
      <c r="Y206" s="56">
        <v>0</v>
      </c>
      <c r="Z206" s="56">
        <v>-1374289.93</v>
      </c>
      <c r="AA206" s="56">
        <v>2992215.82</v>
      </c>
      <c r="AB206" s="98">
        <v>65552.78</v>
      </c>
      <c r="AF206" s="98">
        <v>192510</v>
      </c>
      <c r="AH206" s="299">
        <v>210700</v>
      </c>
      <c r="AL206" s="122">
        <v>80056.210000000006</v>
      </c>
      <c r="AM206" s="122">
        <v>22412.47</v>
      </c>
    </row>
    <row r="207" spans="1:40" x14ac:dyDescent="0.2">
      <c r="A207" s="56" t="s">
        <v>1805</v>
      </c>
      <c r="B207" s="269">
        <v>113704.13</v>
      </c>
      <c r="C207" s="269">
        <v>0</v>
      </c>
      <c r="F207" s="121">
        <v>33707.35</v>
      </c>
      <c r="G207" s="121">
        <v>0</v>
      </c>
      <c r="J207" s="56">
        <v>0</v>
      </c>
      <c r="K207" s="56">
        <v>1293153.44</v>
      </c>
      <c r="L207" s="56">
        <v>214323.59</v>
      </c>
      <c r="M207" s="56">
        <v>0</v>
      </c>
      <c r="N207" s="56">
        <v>0</v>
      </c>
      <c r="O207" s="273">
        <v>0</v>
      </c>
      <c r="P207" s="273">
        <v>21091.24</v>
      </c>
      <c r="S207" s="273">
        <v>0</v>
      </c>
      <c r="T207" s="273">
        <v>0</v>
      </c>
      <c r="X207" s="56">
        <v>0</v>
      </c>
      <c r="Y207" s="56">
        <v>0</v>
      </c>
      <c r="Z207" s="56">
        <v>1010547.35</v>
      </c>
      <c r="AA207" s="56">
        <v>889745.48</v>
      </c>
      <c r="AB207" s="98">
        <v>21557.69</v>
      </c>
      <c r="AH207" s="299">
        <v>22950</v>
      </c>
      <c r="AK207" s="122">
        <v>8960</v>
      </c>
      <c r="AL207" s="122">
        <v>40397.75</v>
      </c>
      <c r="AM207" s="122">
        <v>13391.38</v>
      </c>
    </row>
    <row r="208" spans="1:40" x14ac:dyDescent="0.2">
      <c r="A208" s="56" t="s">
        <v>1771</v>
      </c>
      <c r="B208" s="269">
        <v>450781.96</v>
      </c>
      <c r="C208" s="269">
        <v>17622</v>
      </c>
      <c r="F208" s="121">
        <v>103642.93</v>
      </c>
      <c r="G208" s="121">
        <v>0</v>
      </c>
      <c r="J208" s="56">
        <v>0</v>
      </c>
      <c r="K208" s="56">
        <v>2039955.4</v>
      </c>
      <c r="L208" s="56">
        <v>358926.09</v>
      </c>
      <c r="M208" s="56">
        <v>0</v>
      </c>
      <c r="N208" s="56">
        <v>0</v>
      </c>
      <c r="O208" s="273">
        <v>0</v>
      </c>
      <c r="P208" s="273">
        <v>32161.02</v>
      </c>
      <c r="S208" s="273">
        <v>0</v>
      </c>
      <c r="T208" s="273">
        <v>0</v>
      </c>
      <c r="X208" s="56">
        <v>0</v>
      </c>
      <c r="Y208" s="56">
        <v>0</v>
      </c>
      <c r="Z208" s="56">
        <v>0</v>
      </c>
      <c r="AA208" s="56">
        <v>574807.30000000005</v>
      </c>
      <c r="AB208" s="98">
        <v>7906</v>
      </c>
      <c r="AF208" s="98">
        <v>104050</v>
      </c>
      <c r="AH208" s="299">
        <v>126700</v>
      </c>
      <c r="AL208" s="122">
        <v>36734.89</v>
      </c>
      <c r="AM208" s="122">
        <v>30013.34</v>
      </c>
    </row>
    <row r="209" spans="1:42" x14ac:dyDescent="0.2">
      <c r="A209" s="56" t="s">
        <v>1772</v>
      </c>
      <c r="B209" s="269">
        <v>7845.84</v>
      </c>
      <c r="C209" s="269">
        <v>840</v>
      </c>
      <c r="F209" s="121">
        <v>89593.08</v>
      </c>
      <c r="G209" s="121">
        <v>0</v>
      </c>
      <c r="J209" s="56">
        <v>0</v>
      </c>
      <c r="K209" s="56">
        <v>-761412.63</v>
      </c>
      <c r="L209" s="56">
        <v>64483.8</v>
      </c>
      <c r="M209" s="56">
        <v>0</v>
      </c>
      <c r="N209" s="56">
        <v>0</v>
      </c>
      <c r="O209" s="273">
        <v>21750</v>
      </c>
      <c r="P209" s="273">
        <v>65613.05</v>
      </c>
      <c r="S209" s="273">
        <v>0</v>
      </c>
      <c r="T209" s="273">
        <v>0</v>
      </c>
      <c r="X209" s="56">
        <v>0</v>
      </c>
      <c r="Y209" s="56">
        <v>0</v>
      </c>
      <c r="Z209" s="56">
        <v>0</v>
      </c>
      <c r="AA209" s="56">
        <v>2085517.75</v>
      </c>
      <c r="AB209" s="98">
        <v>2175</v>
      </c>
      <c r="AD209" s="98">
        <v>470</v>
      </c>
      <c r="AF209" s="98">
        <v>31660</v>
      </c>
      <c r="AH209" s="299">
        <v>122601</v>
      </c>
      <c r="AL209" s="122">
        <v>31745.72</v>
      </c>
      <c r="AM209" s="122">
        <v>28243.88</v>
      </c>
    </row>
    <row r="210" spans="1:42" x14ac:dyDescent="0.2">
      <c r="A210" s="56" t="s">
        <v>1773</v>
      </c>
      <c r="B210" s="269">
        <v>707486.91</v>
      </c>
      <c r="C210" s="269">
        <v>18200</v>
      </c>
      <c r="F210" s="121">
        <v>164048.37</v>
      </c>
      <c r="G210" s="121">
        <v>0</v>
      </c>
      <c r="J210" s="56">
        <v>0</v>
      </c>
      <c r="K210" s="56">
        <v>899043.52</v>
      </c>
      <c r="L210" s="56">
        <v>478445.82</v>
      </c>
      <c r="M210" s="56">
        <v>0</v>
      </c>
      <c r="N210" s="56">
        <v>0</v>
      </c>
      <c r="O210" s="273">
        <v>1000</v>
      </c>
      <c r="P210" s="273">
        <v>43288.21</v>
      </c>
      <c r="S210" s="273">
        <v>0</v>
      </c>
      <c r="T210" s="273">
        <v>0</v>
      </c>
      <c r="X210" s="56">
        <v>0</v>
      </c>
      <c r="Y210" s="56">
        <v>0</v>
      </c>
      <c r="Z210" s="56">
        <v>0</v>
      </c>
      <c r="AA210" s="56">
        <v>2982894.62</v>
      </c>
      <c r="AB210" s="98">
        <v>6735</v>
      </c>
      <c r="AF210" s="98">
        <v>181573</v>
      </c>
      <c r="AH210" s="299">
        <v>230393</v>
      </c>
      <c r="AL210" s="122">
        <v>81491.240000000005</v>
      </c>
      <c r="AM210" s="122">
        <v>20716.93</v>
      </c>
    </row>
    <row r="211" spans="1:42" x14ac:dyDescent="0.2">
      <c r="A211" s="56" t="s">
        <v>1797</v>
      </c>
      <c r="B211" s="269">
        <v>188362.15</v>
      </c>
      <c r="C211" s="269">
        <v>12416</v>
      </c>
      <c r="F211" s="121">
        <v>19356.3</v>
      </c>
      <c r="G211" s="121">
        <v>0</v>
      </c>
      <c r="J211" s="56">
        <v>0</v>
      </c>
      <c r="K211" s="56">
        <v>2234037.6800000002</v>
      </c>
      <c r="L211" s="56">
        <v>200105.82</v>
      </c>
      <c r="M211" s="56">
        <v>0</v>
      </c>
      <c r="N211" s="56">
        <v>0</v>
      </c>
      <c r="O211" s="273">
        <v>0</v>
      </c>
      <c r="P211" s="273">
        <v>33460</v>
      </c>
      <c r="S211" s="273">
        <v>0</v>
      </c>
      <c r="T211" s="273">
        <v>0</v>
      </c>
      <c r="X211" s="56">
        <v>0</v>
      </c>
      <c r="Y211" s="56">
        <v>0</v>
      </c>
      <c r="Z211" s="56">
        <v>0</v>
      </c>
      <c r="AA211" s="56">
        <v>2454994.11</v>
      </c>
      <c r="AB211" s="98">
        <v>2696</v>
      </c>
      <c r="AF211" s="98">
        <v>128691.5</v>
      </c>
      <c r="AG211" s="98">
        <v>0</v>
      </c>
      <c r="AH211" s="299">
        <v>146993.5</v>
      </c>
      <c r="AL211" s="122">
        <v>23870</v>
      </c>
      <c r="AM211" s="122">
        <v>21402.22</v>
      </c>
    </row>
    <row r="212" spans="1:42" x14ac:dyDescent="0.2">
      <c r="A212" s="56" t="s">
        <v>1774</v>
      </c>
      <c r="B212" s="269">
        <v>981816.89</v>
      </c>
      <c r="C212" s="269">
        <v>149175.26</v>
      </c>
      <c r="F212" s="121">
        <v>152186.5</v>
      </c>
      <c r="G212" s="121">
        <v>0</v>
      </c>
      <c r="J212" s="56">
        <v>0</v>
      </c>
      <c r="K212" s="56">
        <v>1545798.68</v>
      </c>
      <c r="L212" s="56">
        <v>405504.22</v>
      </c>
      <c r="M212" s="56">
        <v>0</v>
      </c>
      <c r="N212" s="56">
        <v>0</v>
      </c>
      <c r="O212" s="273">
        <v>6700</v>
      </c>
      <c r="P212" s="273">
        <v>33596.480000000003</v>
      </c>
      <c r="S212" s="273">
        <v>0</v>
      </c>
      <c r="T212" s="273">
        <v>15</v>
      </c>
      <c r="X212" s="56">
        <v>0</v>
      </c>
      <c r="Y212" s="56">
        <v>0</v>
      </c>
      <c r="Z212" s="56">
        <v>3281871.5</v>
      </c>
      <c r="AA212" s="56">
        <v>0</v>
      </c>
      <c r="AB212" s="98">
        <v>40694.68</v>
      </c>
      <c r="AF212" s="98">
        <v>121790</v>
      </c>
      <c r="AH212" s="299">
        <v>159200</v>
      </c>
      <c r="AJ212" s="122">
        <v>560</v>
      </c>
      <c r="AL212" s="122">
        <v>62476.71</v>
      </c>
      <c r="AM212" s="122">
        <v>19729.71</v>
      </c>
      <c r="AN212" s="122">
        <v>8219.69</v>
      </c>
    </row>
    <row r="213" spans="1:42" x14ac:dyDescent="0.2">
      <c r="A213" s="56" t="s">
        <v>1775</v>
      </c>
      <c r="B213" s="269">
        <v>385951.87</v>
      </c>
      <c r="C213" s="269">
        <v>2224</v>
      </c>
      <c r="F213" s="121">
        <v>125068.29</v>
      </c>
      <c r="G213" s="121">
        <v>0</v>
      </c>
      <c r="J213" s="56">
        <v>0</v>
      </c>
      <c r="K213" s="56">
        <v>663034</v>
      </c>
      <c r="L213" s="56">
        <v>460461.26</v>
      </c>
      <c r="M213" s="56">
        <v>0</v>
      </c>
      <c r="N213" s="56">
        <v>0</v>
      </c>
      <c r="O213" s="273">
        <v>0</v>
      </c>
      <c r="P213" s="273">
        <v>33125</v>
      </c>
      <c r="S213" s="273">
        <v>0</v>
      </c>
      <c r="T213" s="273">
        <v>0</v>
      </c>
      <c r="X213" s="56">
        <v>0</v>
      </c>
      <c r="Y213" s="56">
        <v>0</v>
      </c>
      <c r="Z213" s="56">
        <v>1733966.78</v>
      </c>
      <c r="AA213" s="56">
        <v>0</v>
      </c>
      <c r="AB213" s="98">
        <v>16280.1</v>
      </c>
      <c r="AF213" s="98">
        <v>92000</v>
      </c>
      <c r="AH213" s="299">
        <v>151240</v>
      </c>
      <c r="AL213" s="122">
        <v>72020.479999999996</v>
      </c>
      <c r="AM213" s="122">
        <v>13178.98</v>
      </c>
      <c r="AN213" s="122">
        <v>510</v>
      </c>
    </row>
    <row r="214" spans="1:42" x14ac:dyDescent="0.2">
      <c r="A214" s="56" t="s">
        <v>1776</v>
      </c>
      <c r="B214" s="269">
        <v>576953.49</v>
      </c>
      <c r="C214" s="269">
        <v>223563</v>
      </c>
      <c r="F214" s="121">
        <v>71476.100000000006</v>
      </c>
      <c r="G214" s="121">
        <v>0</v>
      </c>
      <c r="J214" s="56">
        <v>0</v>
      </c>
      <c r="K214" s="56">
        <v>1971463.27</v>
      </c>
      <c r="L214" s="56">
        <v>98720.28</v>
      </c>
      <c r="M214" s="56">
        <v>0</v>
      </c>
      <c r="N214" s="56">
        <v>0</v>
      </c>
      <c r="O214" s="273">
        <v>4800</v>
      </c>
      <c r="P214" s="273">
        <v>184876.06</v>
      </c>
      <c r="S214" s="273">
        <v>0</v>
      </c>
      <c r="T214" s="273">
        <v>0</v>
      </c>
      <c r="X214" s="56">
        <v>0</v>
      </c>
      <c r="Y214" s="56">
        <v>0</v>
      </c>
      <c r="Z214" s="56">
        <v>2788476.86</v>
      </c>
      <c r="AA214" s="56">
        <v>0</v>
      </c>
      <c r="AB214" s="98">
        <v>42836.69</v>
      </c>
      <c r="AF214" s="98">
        <v>80000</v>
      </c>
      <c r="AH214" s="299">
        <v>127078</v>
      </c>
      <c r="AL214" s="122">
        <v>44465.8</v>
      </c>
      <c r="AM214" s="122">
        <v>15980.67</v>
      </c>
    </row>
    <row r="215" spans="1:42" x14ac:dyDescent="0.2">
      <c r="A215" s="56" t="s">
        <v>1777</v>
      </c>
      <c r="B215" s="269">
        <v>1073266.53</v>
      </c>
      <c r="C215" s="269">
        <v>8209.5</v>
      </c>
      <c r="F215" s="121">
        <v>156252.94</v>
      </c>
      <c r="G215" s="121">
        <v>0</v>
      </c>
      <c r="J215" s="56">
        <v>0</v>
      </c>
      <c r="K215" s="56">
        <v>1927721.2</v>
      </c>
      <c r="L215" s="56">
        <v>1035980.76</v>
      </c>
      <c r="M215" s="56">
        <v>0</v>
      </c>
      <c r="N215" s="56">
        <v>0</v>
      </c>
      <c r="O215" s="273">
        <v>3500</v>
      </c>
      <c r="P215" s="273">
        <v>54923.15</v>
      </c>
      <c r="S215" s="273">
        <v>0</v>
      </c>
      <c r="T215" s="273">
        <v>210</v>
      </c>
      <c r="X215" s="56">
        <v>0</v>
      </c>
      <c r="Y215" s="56">
        <v>0</v>
      </c>
      <c r="Z215" s="56">
        <v>-787794.2</v>
      </c>
      <c r="AA215" s="56">
        <v>5060758.04</v>
      </c>
      <c r="AB215" s="98">
        <v>72970.11</v>
      </c>
      <c r="AF215" s="98">
        <v>170450</v>
      </c>
      <c r="AH215" s="299">
        <v>250220</v>
      </c>
      <c r="AK215" s="122">
        <v>360</v>
      </c>
      <c r="AL215" s="122">
        <v>100046.79</v>
      </c>
      <c r="AM215" s="122">
        <v>22599.38</v>
      </c>
      <c r="AP215" s="122">
        <v>430</v>
      </c>
    </row>
    <row r="216" spans="1:42" x14ac:dyDescent="0.2">
      <c r="A216" s="56" t="s">
        <v>1798</v>
      </c>
      <c r="B216" s="269">
        <v>453600.74</v>
      </c>
      <c r="C216" s="269">
        <v>2816.75</v>
      </c>
      <c r="F216" s="121">
        <v>104090.75</v>
      </c>
      <c r="G216" s="121">
        <v>0</v>
      </c>
      <c r="J216" s="56">
        <v>0</v>
      </c>
      <c r="K216" s="56">
        <v>166199.32</v>
      </c>
      <c r="L216" s="56">
        <v>309839.49</v>
      </c>
      <c r="M216" s="56">
        <v>0</v>
      </c>
      <c r="N216" s="56">
        <v>0</v>
      </c>
      <c r="O216" s="273">
        <v>37900</v>
      </c>
      <c r="P216" s="273">
        <v>30325</v>
      </c>
      <c r="S216" s="273">
        <v>0</v>
      </c>
      <c r="T216" s="273">
        <v>8.4600000000000009</v>
      </c>
      <c r="X216" s="56">
        <v>0</v>
      </c>
      <c r="Y216" s="56">
        <v>0</v>
      </c>
      <c r="Z216" s="56">
        <v>-716538.56</v>
      </c>
      <c r="AA216" s="56">
        <v>1741122.88</v>
      </c>
      <c r="AB216" s="98">
        <v>32507.91</v>
      </c>
      <c r="AF216" s="98">
        <v>84110</v>
      </c>
      <c r="AG216" s="98">
        <v>1500</v>
      </c>
      <c r="AH216" s="299">
        <v>122160</v>
      </c>
      <c r="AJ216" s="122">
        <v>1100</v>
      </c>
      <c r="AL216" s="122">
        <v>33687.08</v>
      </c>
      <c r="AM216" s="122">
        <v>16054.91</v>
      </c>
      <c r="AN216" s="122">
        <v>63.65</v>
      </c>
    </row>
    <row r="217" spans="1:42" x14ac:dyDescent="0.2">
      <c r="A217" s="56" t="s">
        <v>1653</v>
      </c>
      <c r="B217" s="269">
        <v>103550.42</v>
      </c>
      <c r="C217" s="269">
        <v>14831.5</v>
      </c>
      <c r="F217" s="121">
        <v>24029.11</v>
      </c>
      <c r="G217" s="121">
        <v>0</v>
      </c>
      <c r="J217" s="56">
        <v>0</v>
      </c>
      <c r="K217" s="56">
        <v>992637.46</v>
      </c>
      <c r="L217" s="56">
        <v>671992.66</v>
      </c>
      <c r="M217" s="56">
        <v>0</v>
      </c>
      <c r="N217" s="56">
        <v>0</v>
      </c>
      <c r="O217" s="273">
        <v>2868</v>
      </c>
      <c r="P217" s="273">
        <v>95406.93</v>
      </c>
      <c r="S217" s="273">
        <v>0</v>
      </c>
      <c r="T217" s="273">
        <v>0</v>
      </c>
      <c r="X217" s="56">
        <v>51750</v>
      </c>
      <c r="Y217" s="56">
        <v>0</v>
      </c>
      <c r="Z217" s="56">
        <v>87476.07</v>
      </c>
      <c r="AA217" s="56">
        <v>3760347.17</v>
      </c>
      <c r="AB217" s="98">
        <v>17618</v>
      </c>
      <c r="AF217" s="98">
        <v>127974</v>
      </c>
      <c r="AG217" s="98">
        <v>3500</v>
      </c>
      <c r="AH217" s="299">
        <v>202679</v>
      </c>
      <c r="AL217" s="122">
        <v>44977.19</v>
      </c>
      <c r="AM217" s="122">
        <v>23229.91</v>
      </c>
    </row>
    <row r="218" spans="1:42" x14ac:dyDescent="0.2">
      <c r="A218" s="56" t="s">
        <v>1656</v>
      </c>
      <c r="B218" s="269">
        <v>59121.87</v>
      </c>
      <c r="C218" s="269">
        <v>4728</v>
      </c>
      <c r="F218" s="121">
        <v>104880.13</v>
      </c>
      <c r="G218" s="121">
        <v>0</v>
      </c>
      <c r="J218" s="56">
        <v>0</v>
      </c>
      <c r="K218" s="56">
        <v>145364.68</v>
      </c>
      <c r="L218" s="56">
        <v>79750.75</v>
      </c>
      <c r="M218" s="56">
        <v>0</v>
      </c>
      <c r="N218" s="56">
        <v>0</v>
      </c>
      <c r="O218" s="273">
        <v>2800</v>
      </c>
      <c r="P218" s="273">
        <v>22680</v>
      </c>
      <c r="S218" s="273">
        <v>0</v>
      </c>
      <c r="T218" s="273">
        <v>437.4</v>
      </c>
      <c r="X218" s="56">
        <v>0</v>
      </c>
      <c r="Y218" s="56">
        <v>0</v>
      </c>
      <c r="Z218" s="56">
        <v>32188.04</v>
      </c>
      <c r="AA218" s="56">
        <v>2267172.48</v>
      </c>
      <c r="AB218" s="98">
        <v>17396.91</v>
      </c>
      <c r="AF218" s="98">
        <v>92932.5</v>
      </c>
      <c r="AH218" s="299">
        <v>130144.9</v>
      </c>
      <c r="AL218" s="122">
        <v>48865.79</v>
      </c>
      <c r="AM218" s="122">
        <v>9868.58</v>
      </c>
      <c r="AN218" s="122">
        <v>11078.91</v>
      </c>
    </row>
    <row r="219" spans="1:42" x14ac:dyDescent="0.2">
      <c r="A219" s="56" t="s">
        <v>1657</v>
      </c>
      <c r="B219" s="269">
        <v>232743.92</v>
      </c>
      <c r="C219" s="269">
        <v>0</v>
      </c>
      <c r="F219" s="121">
        <v>83710.2</v>
      </c>
      <c r="G219" s="121">
        <v>0</v>
      </c>
      <c r="J219" s="56">
        <v>0</v>
      </c>
      <c r="K219" s="56">
        <v>298052.08</v>
      </c>
      <c r="L219" s="56">
        <v>286411.09999999998</v>
      </c>
      <c r="M219" s="56">
        <v>0</v>
      </c>
      <c r="N219" s="56">
        <v>0</v>
      </c>
      <c r="O219" s="273">
        <v>1500</v>
      </c>
      <c r="P219" s="273">
        <v>28040</v>
      </c>
      <c r="S219" s="273">
        <v>0</v>
      </c>
      <c r="T219" s="273">
        <v>26790.47</v>
      </c>
      <c r="X219" s="56">
        <v>0</v>
      </c>
      <c r="Y219" s="56">
        <v>0</v>
      </c>
      <c r="Z219" s="56">
        <v>37035.269999999997</v>
      </c>
      <c r="AA219" s="56">
        <v>1870864.76</v>
      </c>
      <c r="AB219" s="98">
        <v>12561.6</v>
      </c>
      <c r="AF219" s="98">
        <v>143141</v>
      </c>
      <c r="AH219" s="299">
        <v>175346.2</v>
      </c>
      <c r="AL219" s="122">
        <v>58896.58</v>
      </c>
      <c r="AM219" s="122">
        <v>21720.6</v>
      </c>
    </row>
    <row r="220" spans="1:42" x14ac:dyDescent="0.2">
      <c r="A220" s="56" t="s">
        <v>1661</v>
      </c>
      <c r="B220" s="269">
        <v>373600.78</v>
      </c>
      <c r="C220" s="269">
        <v>69609</v>
      </c>
      <c r="F220" s="121">
        <v>165897.99</v>
      </c>
      <c r="G220" s="121">
        <v>0</v>
      </c>
      <c r="J220" s="56">
        <v>0</v>
      </c>
      <c r="K220" s="56">
        <v>682500.44</v>
      </c>
      <c r="L220" s="56">
        <v>900757.37</v>
      </c>
      <c r="M220" s="56">
        <v>0</v>
      </c>
      <c r="N220" s="56">
        <v>0</v>
      </c>
      <c r="O220" s="273">
        <v>7033</v>
      </c>
      <c r="P220" s="273">
        <v>127696.84</v>
      </c>
      <c r="S220" s="273">
        <v>0</v>
      </c>
      <c r="T220" s="273">
        <v>130</v>
      </c>
      <c r="X220" s="56">
        <v>0</v>
      </c>
      <c r="Y220" s="56">
        <v>0</v>
      </c>
      <c r="Z220" s="56">
        <v>285636.40000000002</v>
      </c>
      <c r="AA220" s="56">
        <v>4524693.96</v>
      </c>
      <c r="AB220" s="98">
        <v>34428.49</v>
      </c>
      <c r="AC220" s="98">
        <v>0</v>
      </c>
      <c r="AD220" s="98">
        <v>0</v>
      </c>
      <c r="AE220" s="98">
        <v>0</v>
      </c>
      <c r="AF220" s="98">
        <v>171173.3</v>
      </c>
      <c r="AH220" s="299">
        <v>267093.3</v>
      </c>
      <c r="AL220" s="122">
        <v>143972.10999999999</v>
      </c>
      <c r="AM220" s="122">
        <v>33895.620000000003</v>
      </c>
      <c r="AN220" s="122">
        <v>25217.89</v>
      </c>
      <c r="AO220" s="122">
        <v>0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BA222"/>
  <sheetViews>
    <sheetView topLeftCell="AL1" zoomScale="50" zoomScaleNormal="50" workbookViewId="0">
      <pane ySplit="3" topLeftCell="A4" activePane="bottomLeft" state="frozen"/>
      <selection pane="bottomLeft" activeCell="AY22" sqref="AY22"/>
    </sheetView>
  </sheetViews>
  <sheetFormatPr defaultColWidth="9" defaultRowHeight="14.25" x14ac:dyDescent="0.2"/>
  <cols>
    <col min="1" max="1" width="6.75" style="62" bestFit="1" customWidth="1"/>
    <col min="2" max="2" width="14.625" style="62" customWidth="1"/>
    <col min="3" max="3" width="7.5" style="62" bestFit="1" customWidth="1"/>
    <col min="4" max="4" width="44.625" style="62" bestFit="1" customWidth="1"/>
    <col min="5" max="5" width="60.25" style="56" bestFit="1" customWidth="1"/>
    <col min="6" max="6" width="31.875" style="269" bestFit="1" customWidth="1"/>
    <col min="7" max="7" width="31" style="269" bestFit="1" customWidth="1"/>
    <col min="8" max="8" width="22.75" style="269" bestFit="1" customWidth="1"/>
    <col min="9" max="9" width="22.5" style="269" bestFit="1" customWidth="1"/>
    <col min="10" max="11" width="17" style="121" bestFit="1" customWidth="1"/>
    <col min="12" max="12" width="20.375" style="56" bestFit="1" customWidth="1"/>
    <col min="13" max="13" width="16.625" style="56" bestFit="1" customWidth="1"/>
    <col min="14" max="14" width="18.875" style="56" bestFit="1" customWidth="1"/>
    <col min="15" max="15" width="18.125" style="56" bestFit="1" customWidth="1"/>
    <col min="16" max="17" width="20.125" style="56" bestFit="1" customWidth="1"/>
    <col min="18" max="18" width="22.375" style="56" bestFit="1" customWidth="1"/>
    <col min="19" max="19" width="26.5" style="273" bestFit="1" customWidth="1"/>
    <col min="20" max="20" width="26.625" style="273" bestFit="1" customWidth="1"/>
    <col min="21" max="21" width="45.875" style="273" bestFit="1" customWidth="1"/>
    <col min="22" max="22" width="41.125" style="273" bestFit="1" customWidth="1"/>
    <col min="23" max="23" width="42.875" style="273" bestFit="1" customWidth="1"/>
    <col min="24" max="24" width="43.625" style="273" bestFit="1" customWidth="1"/>
    <col min="25" max="25" width="27.75" style="273" bestFit="1" customWidth="1"/>
    <col min="26" max="26" width="53.125" style="56" bestFit="1" customWidth="1"/>
    <col min="27" max="27" width="29.75" style="56" bestFit="1" customWidth="1"/>
    <col min="28" max="28" width="21.625" style="56" bestFit="1" customWidth="1"/>
    <col min="29" max="29" width="19.125" style="56" bestFit="1" customWidth="1"/>
    <col min="30" max="30" width="25.5" style="56" bestFit="1" customWidth="1"/>
    <col min="31" max="31" width="23.875" style="56" bestFit="1" customWidth="1"/>
    <col min="32" max="32" width="41" style="98" bestFit="1" customWidth="1"/>
    <col min="33" max="33" width="29.625" style="98" bestFit="1" customWidth="1"/>
    <col min="34" max="34" width="21.5" style="98" bestFit="1" customWidth="1"/>
    <col min="35" max="35" width="25.5" style="98" bestFit="1" customWidth="1"/>
    <col min="36" max="36" width="30.375" style="98" bestFit="1" customWidth="1"/>
    <col min="37" max="37" width="38" style="98" bestFit="1" customWidth="1"/>
    <col min="38" max="38" width="31.875" style="122" bestFit="1" customWidth="1"/>
    <col min="39" max="45" width="25.75" style="122" customWidth="1"/>
    <col min="46" max="46" width="33.125" style="122" bestFit="1" customWidth="1"/>
    <col min="47" max="47" width="16.5" style="83" bestFit="1" customWidth="1"/>
    <col min="48" max="48" width="15.25" style="21" bestFit="1" customWidth="1"/>
    <col min="49" max="49" width="15.25" style="84" bestFit="1" customWidth="1"/>
    <col min="50" max="50" width="18.125" style="24" bestFit="1" customWidth="1"/>
    <col min="51" max="51" width="15.25" style="25" bestFit="1" customWidth="1"/>
    <col min="52" max="52" width="15.25" style="16" bestFit="1" customWidth="1"/>
    <col min="53" max="53" width="17.875" style="82" bestFit="1" customWidth="1"/>
    <col min="54" max="16384" width="9" style="82"/>
  </cols>
  <sheetData>
    <row r="1" spans="1:52" x14ac:dyDescent="0.2">
      <c r="D1" s="62" t="s">
        <v>590</v>
      </c>
      <c r="E1" s="56" t="s">
        <v>590</v>
      </c>
      <c r="F1" s="269" t="s">
        <v>1438</v>
      </c>
      <c r="G1" s="269" t="s">
        <v>1439</v>
      </c>
      <c r="H1" s="269" t="s">
        <v>1575</v>
      </c>
      <c r="I1" s="269" t="s">
        <v>1576</v>
      </c>
      <c r="J1" s="121" t="s">
        <v>1440</v>
      </c>
      <c r="K1" s="121" t="s">
        <v>1577</v>
      </c>
      <c r="L1" s="56" t="s">
        <v>1578</v>
      </c>
      <c r="M1" s="56" t="s">
        <v>1579</v>
      </c>
      <c r="N1" s="56" t="s">
        <v>1580</v>
      </c>
      <c r="O1" s="56" t="s">
        <v>1441</v>
      </c>
      <c r="P1" s="56" t="s">
        <v>1442</v>
      </c>
      <c r="Q1" s="56" t="s">
        <v>1443</v>
      </c>
      <c r="R1" s="56" t="s">
        <v>1581</v>
      </c>
      <c r="S1" s="273" t="s">
        <v>1444</v>
      </c>
      <c r="T1" s="273" t="s">
        <v>1445</v>
      </c>
      <c r="U1" s="273" t="s">
        <v>1582</v>
      </c>
      <c r="V1" s="273" t="s">
        <v>1583</v>
      </c>
      <c r="W1" s="273" t="s">
        <v>1446</v>
      </c>
      <c r="X1" s="273" t="s">
        <v>1447</v>
      </c>
      <c r="Y1" s="273" t="s">
        <v>1584</v>
      </c>
      <c r="Z1" s="56" t="s">
        <v>1585</v>
      </c>
      <c r="AA1" s="56" t="s">
        <v>1586</v>
      </c>
      <c r="AB1" s="56" t="s">
        <v>1448</v>
      </c>
      <c r="AC1" s="56" t="s">
        <v>1449</v>
      </c>
      <c r="AD1" s="56" t="s">
        <v>1450</v>
      </c>
      <c r="AE1" s="56" t="s">
        <v>1451</v>
      </c>
      <c r="AF1" s="98" t="s">
        <v>1452</v>
      </c>
      <c r="AG1" s="98" t="s">
        <v>1453</v>
      </c>
      <c r="AH1" s="98" t="s">
        <v>1454</v>
      </c>
      <c r="AI1" s="98" t="s">
        <v>1587</v>
      </c>
      <c r="AJ1" s="98" t="s">
        <v>1455</v>
      </c>
      <c r="AK1" s="98" t="s">
        <v>1456</v>
      </c>
      <c r="AL1" s="299" t="s">
        <v>1457</v>
      </c>
      <c r="AM1" s="122" t="s">
        <v>1588</v>
      </c>
      <c r="AN1" s="122" t="s">
        <v>1458</v>
      </c>
      <c r="AO1" s="122" t="s">
        <v>1459</v>
      </c>
      <c r="AP1" s="122" t="s">
        <v>1460</v>
      </c>
      <c r="AQ1" s="122" t="s">
        <v>1461</v>
      </c>
      <c r="AR1" s="122" t="s">
        <v>1589</v>
      </c>
      <c r="AS1" s="122" t="s">
        <v>1590</v>
      </c>
      <c r="AT1" s="122" t="s">
        <v>1462</v>
      </c>
      <c r="AU1" s="83" t="s">
        <v>6</v>
      </c>
      <c r="AV1" s="21" t="s">
        <v>7</v>
      </c>
      <c r="AW1" s="84" t="s">
        <v>8</v>
      </c>
      <c r="AX1" s="22" t="s">
        <v>9</v>
      </c>
      <c r="AY1" s="23" t="s">
        <v>10</v>
      </c>
      <c r="AZ1" s="71" t="s">
        <v>11</v>
      </c>
    </row>
    <row r="2" spans="1:52" x14ac:dyDescent="0.2">
      <c r="D2" s="62" t="s">
        <v>591</v>
      </c>
      <c r="E2" s="56" t="s">
        <v>591</v>
      </c>
      <c r="F2" s="269" t="s">
        <v>1463</v>
      </c>
      <c r="G2" s="269" t="s">
        <v>1464</v>
      </c>
      <c r="H2" s="269" t="s">
        <v>1591</v>
      </c>
      <c r="I2" s="269" t="s">
        <v>1592</v>
      </c>
      <c r="J2" s="121" t="s">
        <v>1465</v>
      </c>
      <c r="K2" s="121" t="s">
        <v>1593</v>
      </c>
      <c r="L2" s="56" t="s">
        <v>1594</v>
      </c>
      <c r="M2" s="56" t="s">
        <v>1595</v>
      </c>
      <c r="N2" s="56" t="s">
        <v>1596</v>
      </c>
      <c r="O2" s="56" t="s">
        <v>1466</v>
      </c>
      <c r="P2" s="56" t="s">
        <v>1467</v>
      </c>
      <c r="Q2" s="56" t="s">
        <v>1468</v>
      </c>
      <c r="R2" s="56" t="s">
        <v>1597</v>
      </c>
      <c r="S2" s="273" t="s">
        <v>1469</v>
      </c>
      <c r="T2" s="273" t="s">
        <v>1470</v>
      </c>
      <c r="U2" s="273" t="s">
        <v>1598</v>
      </c>
      <c r="V2" s="273" t="s">
        <v>1599</v>
      </c>
      <c r="W2" s="273" t="s">
        <v>1471</v>
      </c>
      <c r="X2" s="273" t="s">
        <v>1472</v>
      </c>
      <c r="Y2" s="273" t="s">
        <v>1600</v>
      </c>
      <c r="Z2" s="56" t="s">
        <v>1601</v>
      </c>
      <c r="AA2" s="56" t="s">
        <v>1602</v>
      </c>
      <c r="AB2" s="56" t="s">
        <v>1473</v>
      </c>
      <c r="AC2" s="56" t="s">
        <v>1474</v>
      </c>
      <c r="AD2" s="56" t="s">
        <v>1475</v>
      </c>
      <c r="AE2" s="56" t="s">
        <v>1476</v>
      </c>
      <c r="AF2" s="98" t="s">
        <v>1477</v>
      </c>
      <c r="AG2" s="98" t="s">
        <v>1478</v>
      </c>
      <c r="AH2" s="98" t="s">
        <v>1479</v>
      </c>
      <c r="AI2" s="98" t="s">
        <v>1603</v>
      </c>
      <c r="AJ2" s="98" t="s">
        <v>1480</v>
      </c>
      <c r="AK2" s="98" t="s">
        <v>1481</v>
      </c>
      <c r="AL2" s="299" t="s">
        <v>1482</v>
      </c>
      <c r="AM2" s="122" t="s">
        <v>1604</v>
      </c>
      <c r="AN2" s="122" t="s">
        <v>1483</v>
      </c>
      <c r="AO2" s="122" t="s">
        <v>1484</v>
      </c>
      <c r="AP2" s="122" t="s">
        <v>1485</v>
      </c>
      <c r="AQ2" s="122" t="s">
        <v>1486</v>
      </c>
      <c r="AR2" s="122" t="s">
        <v>1605</v>
      </c>
      <c r="AS2" s="122" t="s">
        <v>1606</v>
      </c>
      <c r="AT2" s="122" t="s">
        <v>1487</v>
      </c>
    </row>
    <row r="3" spans="1:52" x14ac:dyDescent="0.2">
      <c r="B3" s="62" t="s">
        <v>57</v>
      </c>
      <c r="D3" s="62" t="s">
        <v>592</v>
      </c>
      <c r="E3" s="56" t="s">
        <v>592</v>
      </c>
      <c r="F3" s="269">
        <v>95021982.819999993</v>
      </c>
      <c r="G3" s="269">
        <v>12010223.5</v>
      </c>
      <c r="H3" s="269">
        <v>0</v>
      </c>
      <c r="I3" s="269">
        <v>0</v>
      </c>
      <c r="J3" s="121">
        <v>31404024.399999999</v>
      </c>
      <c r="K3" s="121">
        <v>7374</v>
      </c>
      <c r="L3" s="56">
        <v>0</v>
      </c>
      <c r="M3" s="56">
        <v>0</v>
      </c>
      <c r="N3" s="56">
        <v>0</v>
      </c>
      <c r="O3" s="56">
        <v>188123870.87</v>
      </c>
      <c r="P3" s="56">
        <v>91338692.430000007</v>
      </c>
      <c r="Q3" s="56">
        <v>3500</v>
      </c>
      <c r="R3" s="56">
        <v>0</v>
      </c>
      <c r="S3" s="273">
        <v>3297211.1</v>
      </c>
      <c r="T3" s="273">
        <v>12330478.02</v>
      </c>
      <c r="U3" s="273">
        <v>0</v>
      </c>
      <c r="V3" s="273">
        <v>0</v>
      </c>
      <c r="W3" s="273">
        <v>2892245.86</v>
      </c>
      <c r="X3" s="273">
        <v>597878.72</v>
      </c>
      <c r="Y3" s="273">
        <v>0</v>
      </c>
      <c r="Z3" s="56">
        <v>0</v>
      </c>
      <c r="AA3" s="56">
        <v>0</v>
      </c>
      <c r="AB3" s="56">
        <v>3953549.99</v>
      </c>
      <c r="AC3" s="56">
        <v>-1070002.4099999999</v>
      </c>
      <c r="AD3" s="56">
        <v>-4085801.6</v>
      </c>
      <c r="AE3" s="56">
        <v>515752689.04000002</v>
      </c>
      <c r="AF3" s="98">
        <v>17466397.489999998</v>
      </c>
      <c r="AG3" s="98">
        <v>1035913.01</v>
      </c>
      <c r="AH3" s="98">
        <v>801.64</v>
      </c>
      <c r="AI3" s="98">
        <v>0</v>
      </c>
      <c r="AJ3" s="98">
        <v>28395482.120000001</v>
      </c>
      <c r="AK3" s="98">
        <v>1309350.46</v>
      </c>
      <c r="AL3" s="299">
        <v>40221888.719999999</v>
      </c>
      <c r="AM3" s="122">
        <v>2815</v>
      </c>
      <c r="AN3" s="122">
        <v>21920</v>
      </c>
      <c r="AO3" s="122">
        <v>15458</v>
      </c>
      <c r="AP3" s="122">
        <v>14233474.83</v>
      </c>
      <c r="AQ3" s="122">
        <v>4466434.3899999997</v>
      </c>
      <c r="AR3" s="122">
        <v>59560.24</v>
      </c>
      <c r="AS3" s="122">
        <v>94911.360000000001</v>
      </c>
      <c r="AT3" s="122">
        <v>139777.35</v>
      </c>
      <c r="AU3" s="83">
        <f>SUM(AU4:AU222)</f>
        <v>138443604.72000012</v>
      </c>
      <c r="AV3" s="21">
        <f t="shared" ref="AV3:AZ3" si="0">SUM(AV4:AV222)</f>
        <v>19117813.699999996</v>
      </c>
      <c r="AW3" s="84">
        <f t="shared" si="0"/>
        <v>119325791.01999995</v>
      </c>
      <c r="AX3" s="24">
        <f t="shared" si="0"/>
        <v>48207944.719999976</v>
      </c>
      <c r="AY3" s="25">
        <f t="shared" si="0"/>
        <v>59256239.890000008</v>
      </c>
      <c r="AZ3" s="16">
        <f t="shared" si="0"/>
        <v>-11048295.17</v>
      </c>
    </row>
    <row r="4" spans="1:52" x14ac:dyDescent="0.2">
      <c r="D4" s="56" t="s">
        <v>12</v>
      </c>
      <c r="AL4" s="299"/>
      <c r="AU4" s="83">
        <f t="shared" ref="AU4:AU67" si="1">SUM(F4:K4)</f>
        <v>0</v>
      </c>
      <c r="AV4" s="21">
        <f t="shared" ref="AV4:AV67" si="2">SUM(S4:Y4)</f>
        <v>0</v>
      </c>
      <c r="AW4" s="84">
        <f>AU4-AV4</f>
        <v>0</v>
      </c>
      <c r="AX4" s="24">
        <f>SUM(AF4:AK4)</f>
        <v>0</v>
      </c>
      <c r="AY4" s="25">
        <f>SUM(AL4:AT4)</f>
        <v>0</v>
      </c>
      <c r="AZ4" s="16">
        <f>AX4-AY4</f>
        <v>0</v>
      </c>
    </row>
    <row r="5" spans="1:52" x14ac:dyDescent="0.2">
      <c r="D5" s="56" t="s">
        <v>1424</v>
      </c>
      <c r="E5" s="56" t="s">
        <v>1607</v>
      </c>
      <c r="F5" s="269">
        <v>379361.12</v>
      </c>
      <c r="G5" s="269">
        <v>0</v>
      </c>
      <c r="H5" s="269">
        <v>0</v>
      </c>
      <c r="I5" s="269">
        <v>0</v>
      </c>
      <c r="J5" s="121">
        <v>0</v>
      </c>
      <c r="K5" s="121">
        <v>0</v>
      </c>
      <c r="L5" s="56">
        <v>0</v>
      </c>
      <c r="M5" s="56">
        <v>0</v>
      </c>
      <c r="N5" s="56">
        <v>0</v>
      </c>
      <c r="O5" s="56">
        <v>258462.65</v>
      </c>
      <c r="P5" s="56">
        <v>-78</v>
      </c>
      <c r="Q5" s="56">
        <v>0</v>
      </c>
      <c r="R5" s="56">
        <v>0</v>
      </c>
      <c r="S5" s="273">
        <v>0</v>
      </c>
      <c r="T5" s="273">
        <v>11039.96</v>
      </c>
      <c r="U5" s="273">
        <v>0</v>
      </c>
      <c r="V5" s="273">
        <v>0</v>
      </c>
      <c r="W5" s="273">
        <v>0</v>
      </c>
      <c r="X5" s="273">
        <v>0</v>
      </c>
      <c r="Y5" s="273">
        <v>0</v>
      </c>
      <c r="Z5" s="56">
        <v>0</v>
      </c>
      <c r="AA5" s="56">
        <v>0</v>
      </c>
      <c r="AB5" s="56">
        <v>0</v>
      </c>
      <c r="AC5" s="56">
        <v>0</v>
      </c>
      <c r="AD5" s="56">
        <v>0</v>
      </c>
      <c r="AE5" s="56">
        <v>589888.43000000005</v>
      </c>
      <c r="AF5" s="98">
        <v>45760</v>
      </c>
      <c r="AK5" s="98">
        <v>38395</v>
      </c>
      <c r="AL5" s="299">
        <v>35580</v>
      </c>
      <c r="AM5" s="122">
        <v>2815</v>
      </c>
      <c r="AP5" s="122">
        <v>8942.6200000000008</v>
      </c>
      <c r="AQ5" s="122">
        <v>0</v>
      </c>
      <c r="AU5" s="83">
        <f t="shared" si="1"/>
        <v>379361.12</v>
      </c>
      <c r="AV5" s="21">
        <f t="shared" si="2"/>
        <v>11039.96</v>
      </c>
      <c r="AW5" s="84">
        <f t="shared" ref="AW5:AW68" si="3">AU5-AV5</f>
        <v>368321.16</v>
      </c>
      <c r="AX5" s="24">
        <f t="shared" ref="AX5:AX68" si="4">SUM(AF5:AK5)</f>
        <v>84155</v>
      </c>
      <c r="AY5" s="25">
        <f t="shared" ref="AY5:AY68" si="5">SUM(AL5:AT5)</f>
        <v>47337.62</v>
      </c>
      <c r="AZ5" s="16">
        <f t="shared" ref="AZ5:AZ68" si="6">AX5-AY5</f>
        <v>36817.379999999997</v>
      </c>
    </row>
    <row r="6" spans="1:52" x14ac:dyDescent="0.2">
      <c r="D6" s="56" t="s">
        <v>13</v>
      </c>
      <c r="E6" s="56" t="s">
        <v>12</v>
      </c>
      <c r="F6" s="269">
        <v>16278.21</v>
      </c>
      <c r="J6" s="121">
        <v>0</v>
      </c>
      <c r="O6" s="56">
        <v>453024.63</v>
      </c>
      <c r="P6" s="56">
        <v>373493.86</v>
      </c>
      <c r="S6" s="273">
        <v>0</v>
      </c>
      <c r="X6" s="273">
        <v>32990</v>
      </c>
      <c r="AE6" s="56">
        <v>2280907.04</v>
      </c>
      <c r="AJ6" s="98">
        <v>177117.5</v>
      </c>
      <c r="AL6" s="299">
        <v>177117.5</v>
      </c>
      <c r="AP6" s="122">
        <v>16618.2</v>
      </c>
      <c r="AQ6" s="122">
        <v>17901.599999999999</v>
      </c>
      <c r="AU6" s="83">
        <f t="shared" si="1"/>
        <v>16278.21</v>
      </c>
      <c r="AV6" s="21">
        <f t="shared" si="2"/>
        <v>32990</v>
      </c>
      <c r="AW6" s="84">
        <f t="shared" si="3"/>
        <v>-16711.79</v>
      </c>
      <c r="AX6" s="24">
        <f t="shared" si="4"/>
        <v>177117.5</v>
      </c>
      <c r="AY6" s="25">
        <f t="shared" si="5"/>
        <v>211637.30000000002</v>
      </c>
      <c r="AZ6" s="16">
        <f t="shared" si="6"/>
        <v>-34519.800000000017</v>
      </c>
    </row>
    <row r="7" spans="1:52" x14ac:dyDescent="0.2">
      <c r="D7" s="56" t="s">
        <v>14</v>
      </c>
      <c r="E7" s="56" t="s">
        <v>14</v>
      </c>
      <c r="F7" s="269">
        <v>14613.17</v>
      </c>
      <c r="J7" s="121">
        <v>7200</v>
      </c>
      <c r="O7" s="56">
        <v>638235.37</v>
      </c>
      <c r="P7" s="56">
        <v>466067.61</v>
      </c>
      <c r="X7" s="273">
        <v>0</v>
      </c>
      <c r="AD7" s="56">
        <v>-1662942.57</v>
      </c>
      <c r="AE7" s="56">
        <v>3116375.39</v>
      </c>
      <c r="AJ7" s="98">
        <v>89108</v>
      </c>
      <c r="AL7" s="299">
        <v>89108</v>
      </c>
      <c r="AQ7" s="122">
        <v>26745.47</v>
      </c>
      <c r="AU7" s="83">
        <f t="shared" si="1"/>
        <v>21813.17</v>
      </c>
      <c r="AV7" s="21">
        <f t="shared" si="2"/>
        <v>0</v>
      </c>
      <c r="AW7" s="84">
        <f t="shared" si="3"/>
        <v>21813.17</v>
      </c>
      <c r="AX7" s="24">
        <f t="shared" si="4"/>
        <v>89108</v>
      </c>
      <c r="AY7" s="25">
        <f t="shared" si="5"/>
        <v>115853.47</v>
      </c>
      <c r="AZ7" s="16">
        <f t="shared" si="6"/>
        <v>-26745.47</v>
      </c>
    </row>
    <row r="8" spans="1:52" x14ac:dyDescent="0.2">
      <c r="D8" s="56" t="s">
        <v>15</v>
      </c>
      <c r="E8" s="56" t="s">
        <v>15</v>
      </c>
      <c r="F8" s="269">
        <v>109385.68</v>
      </c>
      <c r="G8" s="269">
        <v>0</v>
      </c>
      <c r="H8" s="269">
        <v>0</v>
      </c>
      <c r="I8" s="269">
        <v>0</v>
      </c>
      <c r="J8" s="121">
        <v>31588</v>
      </c>
      <c r="K8" s="121">
        <v>0</v>
      </c>
      <c r="L8" s="56">
        <v>0</v>
      </c>
      <c r="M8" s="56">
        <v>0</v>
      </c>
      <c r="N8" s="56">
        <v>0</v>
      </c>
      <c r="O8" s="56">
        <v>211881.88</v>
      </c>
      <c r="P8" s="56">
        <v>314801.91999999998</v>
      </c>
      <c r="Q8" s="56">
        <v>0</v>
      </c>
      <c r="R8" s="56">
        <v>0</v>
      </c>
      <c r="S8" s="273">
        <v>0</v>
      </c>
      <c r="T8" s="273">
        <v>0</v>
      </c>
      <c r="U8" s="273">
        <v>0</v>
      </c>
      <c r="V8" s="273">
        <v>0</v>
      </c>
      <c r="W8" s="273">
        <v>0</v>
      </c>
      <c r="X8" s="273">
        <v>-1459753.65</v>
      </c>
      <c r="Y8" s="273">
        <v>0</v>
      </c>
      <c r="Z8" s="56">
        <v>0</v>
      </c>
      <c r="AA8" s="56">
        <v>0</v>
      </c>
      <c r="AB8" s="56">
        <v>0</v>
      </c>
      <c r="AC8" s="56">
        <v>2351172.4700000002</v>
      </c>
      <c r="AD8" s="56">
        <v>-3794489.13</v>
      </c>
      <c r="AE8" s="56">
        <v>2450442</v>
      </c>
      <c r="AJ8" s="98">
        <v>69846</v>
      </c>
      <c r="AK8" s="98">
        <v>22420</v>
      </c>
      <c r="AL8" s="299">
        <v>92266</v>
      </c>
      <c r="AO8" s="122">
        <v>2483</v>
      </c>
      <c r="AP8" s="122">
        <v>10025.67</v>
      </c>
      <c r="AQ8" s="122">
        <v>20223.34</v>
      </c>
      <c r="AU8" s="83">
        <f t="shared" si="1"/>
        <v>140973.68</v>
      </c>
      <c r="AV8" s="21">
        <f t="shared" si="2"/>
        <v>-1459753.65</v>
      </c>
      <c r="AW8" s="84">
        <f t="shared" si="3"/>
        <v>1600727.3299999998</v>
      </c>
      <c r="AX8" s="24">
        <f t="shared" si="4"/>
        <v>92266</v>
      </c>
      <c r="AY8" s="25">
        <f t="shared" si="5"/>
        <v>124998.01</v>
      </c>
      <c r="AZ8" s="16">
        <f t="shared" si="6"/>
        <v>-32732.009999999995</v>
      </c>
    </row>
    <row r="9" spans="1:52" ht="15" thickBot="1" x14ac:dyDescent="0.25">
      <c r="D9" s="56" t="s">
        <v>16</v>
      </c>
      <c r="E9" s="56" t="s">
        <v>1608</v>
      </c>
      <c r="F9" s="269">
        <v>2122.29</v>
      </c>
      <c r="O9" s="56">
        <v>3051697.5</v>
      </c>
      <c r="P9" s="56">
        <v>465200.66</v>
      </c>
      <c r="X9" s="273">
        <v>2000</v>
      </c>
      <c r="AD9" s="56">
        <v>2601086.11</v>
      </c>
      <c r="AE9" s="56">
        <v>1686786.55</v>
      </c>
      <c r="AL9" s="299"/>
      <c r="AU9" s="83">
        <f t="shared" si="1"/>
        <v>2122.29</v>
      </c>
      <c r="AV9" s="21">
        <f t="shared" si="2"/>
        <v>2000</v>
      </c>
      <c r="AW9" s="84">
        <f t="shared" si="3"/>
        <v>122.28999999999996</v>
      </c>
      <c r="AX9" s="24">
        <f t="shared" si="4"/>
        <v>0</v>
      </c>
      <c r="AY9" s="25">
        <f t="shared" si="5"/>
        <v>0</v>
      </c>
      <c r="AZ9" s="16">
        <f t="shared" si="6"/>
        <v>0</v>
      </c>
    </row>
    <row r="10" spans="1:52" ht="15" thickBot="1" x14ac:dyDescent="0.25">
      <c r="A10" s="62" t="s">
        <v>302</v>
      </c>
      <c r="B10" s="62" t="s">
        <v>43</v>
      </c>
      <c r="C10" s="86">
        <v>6923</v>
      </c>
      <c r="D10" s="87" t="s">
        <v>1425</v>
      </c>
      <c r="E10" s="56" t="s">
        <v>1609</v>
      </c>
      <c r="F10" s="269">
        <v>532112.52</v>
      </c>
      <c r="G10" s="269">
        <v>26300</v>
      </c>
      <c r="J10" s="121">
        <v>417629.83</v>
      </c>
      <c r="K10" s="121">
        <v>0</v>
      </c>
      <c r="N10" s="56">
        <v>0</v>
      </c>
      <c r="O10" s="56">
        <v>103962</v>
      </c>
      <c r="P10" s="56">
        <v>823490.27</v>
      </c>
      <c r="Q10" s="56">
        <v>0</v>
      </c>
      <c r="R10" s="56">
        <v>0</v>
      </c>
      <c r="S10" s="273">
        <v>8500</v>
      </c>
      <c r="T10" s="273">
        <v>110365.27</v>
      </c>
      <c r="W10" s="273">
        <v>5000</v>
      </c>
      <c r="X10" s="273">
        <v>0</v>
      </c>
      <c r="AB10" s="56">
        <v>0</v>
      </c>
      <c r="AC10" s="56">
        <v>0</v>
      </c>
      <c r="AD10" s="56">
        <v>17450</v>
      </c>
      <c r="AE10" s="56">
        <v>1691218.36</v>
      </c>
      <c r="AF10" s="98">
        <v>12560</v>
      </c>
      <c r="AJ10" s="98">
        <v>263579</v>
      </c>
      <c r="AK10" s="98">
        <v>5680</v>
      </c>
      <c r="AL10" s="299">
        <v>297979</v>
      </c>
      <c r="AP10" s="122">
        <v>74602.94</v>
      </c>
      <c r="AQ10" s="122">
        <v>21936.77</v>
      </c>
      <c r="AU10" s="83">
        <f t="shared" si="1"/>
        <v>976042.35000000009</v>
      </c>
      <c r="AV10" s="21">
        <f t="shared" si="2"/>
        <v>123865.27</v>
      </c>
      <c r="AW10" s="84">
        <f t="shared" si="3"/>
        <v>852177.08000000007</v>
      </c>
      <c r="AX10" s="24">
        <f t="shared" si="4"/>
        <v>281819</v>
      </c>
      <c r="AY10" s="25">
        <f t="shared" si="5"/>
        <v>394518.71</v>
      </c>
      <c r="AZ10" s="16">
        <f t="shared" si="6"/>
        <v>-112699.71000000002</v>
      </c>
    </row>
    <row r="11" spans="1:52" ht="15" thickBot="1" x14ac:dyDescent="0.25">
      <c r="A11" s="62" t="s">
        <v>302</v>
      </c>
      <c r="B11" s="62" t="s">
        <v>43</v>
      </c>
      <c r="C11" s="86">
        <v>7817</v>
      </c>
      <c r="D11" s="87" t="s">
        <v>817</v>
      </c>
      <c r="E11" s="56" t="s">
        <v>1610</v>
      </c>
      <c r="F11" s="269">
        <v>142277.19</v>
      </c>
      <c r="G11" s="269">
        <v>14076.75</v>
      </c>
      <c r="J11" s="121">
        <v>792063.26</v>
      </c>
      <c r="K11" s="121">
        <v>0</v>
      </c>
      <c r="N11" s="56">
        <v>0</v>
      </c>
      <c r="O11" s="56">
        <v>289438.71999999997</v>
      </c>
      <c r="P11" s="56">
        <v>982676.25</v>
      </c>
      <c r="Q11" s="56">
        <v>0</v>
      </c>
      <c r="R11" s="56">
        <v>0</v>
      </c>
      <c r="S11" s="273">
        <v>0</v>
      </c>
      <c r="T11" s="273">
        <v>51205.599999999999</v>
      </c>
      <c r="W11" s="273">
        <v>63100</v>
      </c>
      <c r="X11" s="273">
        <v>0</v>
      </c>
      <c r="AB11" s="56">
        <v>0</v>
      </c>
      <c r="AC11" s="56">
        <v>0</v>
      </c>
      <c r="AD11" s="56">
        <v>11394.76</v>
      </c>
      <c r="AE11" s="56">
        <v>1534772.11</v>
      </c>
      <c r="AF11" s="98">
        <v>16736.75</v>
      </c>
      <c r="AJ11" s="98">
        <v>172826</v>
      </c>
      <c r="AK11" s="98">
        <v>0</v>
      </c>
      <c r="AL11" s="299">
        <v>279526</v>
      </c>
      <c r="AP11" s="122">
        <v>74970.91</v>
      </c>
      <c r="AQ11" s="122">
        <v>8549.6</v>
      </c>
      <c r="AU11" s="83">
        <f t="shared" si="1"/>
        <v>948417.2</v>
      </c>
      <c r="AV11" s="21">
        <f t="shared" si="2"/>
        <v>114305.60000000001</v>
      </c>
      <c r="AW11" s="84">
        <f t="shared" si="3"/>
        <v>834111.6</v>
      </c>
      <c r="AX11" s="24">
        <f t="shared" si="4"/>
        <v>189562.75</v>
      </c>
      <c r="AY11" s="25">
        <f t="shared" si="5"/>
        <v>363046.51</v>
      </c>
      <c r="AZ11" s="16">
        <f t="shared" si="6"/>
        <v>-173483.76</v>
      </c>
    </row>
    <row r="12" spans="1:52" ht="15" thickBot="1" x14ac:dyDescent="0.25">
      <c r="A12" s="62" t="s">
        <v>302</v>
      </c>
      <c r="B12" s="62" t="s">
        <v>43</v>
      </c>
      <c r="C12" s="86">
        <v>11016</v>
      </c>
      <c r="D12" s="87" t="s">
        <v>818</v>
      </c>
      <c r="E12" s="56" t="s">
        <v>1611</v>
      </c>
      <c r="F12" s="269">
        <v>1911710.01</v>
      </c>
      <c r="G12" s="269">
        <v>22100</v>
      </c>
      <c r="J12" s="121">
        <v>596911.47</v>
      </c>
      <c r="K12" s="121">
        <v>0</v>
      </c>
      <c r="N12" s="56">
        <v>0</v>
      </c>
      <c r="O12" s="56">
        <v>849508.95</v>
      </c>
      <c r="P12" s="56">
        <v>709006.66</v>
      </c>
      <c r="Q12" s="56">
        <v>0</v>
      </c>
      <c r="R12" s="56">
        <v>0</v>
      </c>
      <c r="S12" s="273">
        <v>0</v>
      </c>
      <c r="T12" s="273">
        <v>90166.399999999994</v>
      </c>
      <c r="W12" s="273">
        <v>0</v>
      </c>
      <c r="X12" s="273">
        <v>164871.35</v>
      </c>
      <c r="AB12" s="56">
        <v>0</v>
      </c>
      <c r="AC12" s="56">
        <v>0</v>
      </c>
      <c r="AD12" s="56">
        <v>0</v>
      </c>
      <c r="AE12" s="56">
        <v>1567224.53</v>
      </c>
      <c r="AF12" s="98">
        <v>49518.71</v>
      </c>
      <c r="AJ12" s="98">
        <v>163611</v>
      </c>
      <c r="AL12" s="299">
        <v>300311</v>
      </c>
      <c r="AP12" s="122">
        <v>127959.48</v>
      </c>
      <c r="AQ12" s="122">
        <v>27788.7</v>
      </c>
      <c r="AT12" s="122">
        <v>3525</v>
      </c>
      <c r="AU12" s="83">
        <f t="shared" si="1"/>
        <v>2530721.48</v>
      </c>
      <c r="AV12" s="21">
        <f t="shared" si="2"/>
        <v>255037.75</v>
      </c>
      <c r="AW12" s="84">
        <f t="shared" si="3"/>
        <v>2275683.73</v>
      </c>
      <c r="AX12" s="24">
        <f t="shared" si="4"/>
        <v>213129.71</v>
      </c>
      <c r="AY12" s="25">
        <f t="shared" si="5"/>
        <v>459584.18</v>
      </c>
      <c r="AZ12" s="16">
        <f t="shared" si="6"/>
        <v>-246454.47</v>
      </c>
    </row>
    <row r="13" spans="1:52" ht="15" thickBot="1" x14ac:dyDescent="0.25">
      <c r="A13" s="62" t="s">
        <v>302</v>
      </c>
      <c r="B13" s="62" t="s">
        <v>43</v>
      </c>
      <c r="C13" s="86">
        <v>5402</v>
      </c>
      <c r="D13" s="87" t="s">
        <v>819</v>
      </c>
      <c r="E13" s="56" t="s">
        <v>1612</v>
      </c>
      <c r="F13" s="269">
        <v>1091742.55</v>
      </c>
      <c r="G13" s="269">
        <v>8100</v>
      </c>
      <c r="J13" s="121">
        <v>116386.17</v>
      </c>
      <c r="K13" s="121">
        <v>0</v>
      </c>
      <c r="N13" s="56">
        <v>0</v>
      </c>
      <c r="O13" s="56">
        <v>72601.66</v>
      </c>
      <c r="P13" s="56">
        <v>970419.52</v>
      </c>
      <c r="Q13" s="56">
        <v>0</v>
      </c>
      <c r="R13" s="56">
        <v>0</v>
      </c>
      <c r="S13" s="273">
        <v>17536</v>
      </c>
      <c r="T13" s="273">
        <v>48826.21</v>
      </c>
      <c r="W13" s="273">
        <v>0</v>
      </c>
      <c r="X13" s="273">
        <v>0</v>
      </c>
      <c r="AB13" s="56">
        <v>0</v>
      </c>
      <c r="AC13" s="56">
        <v>0</v>
      </c>
      <c r="AD13" s="56">
        <v>0</v>
      </c>
      <c r="AE13" s="56">
        <v>1097038.29</v>
      </c>
      <c r="AF13" s="98">
        <v>18480</v>
      </c>
      <c r="AG13" s="98">
        <v>100000</v>
      </c>
      <c r="AJ13" s="98">
        <v>196393</v>
      </c>
      <c r="AK13" s="98">
        <v>0</v>
      </c>
      <c r="AL13" s="299">
        <v>239193</v>
      </c>
      <c r="AP13" s="122">
        <v>66110.48</v>
      </c>
      <c r="AQ13" s="122">
        <v>18072.11</v>
      </c>
      <c r="AU13" s="83">
        <f t="shared" si="1"/>
        <v>1216228.72</v>
      </c>
      <c r="AV13" s="21">
        <f t="shared" si="2"/>
        <v>66362.209999999992</v>
      </c>
      <c r="AW13" s="84">
        <f t="shared" si="3"/>
        <v>1149866.51</v>
      </c>
      <c r="AX13" s="24">
        <f t="shared" si="4"/>
        <v>314873</v>
      </c>
      <c r="AY13" s="25">
        <f t="shared" si="5"/>
        <v>323375.58999999997</v>
      </c>
      <c r="AZ13" s="16">
        <f t="shared" si="6"/>
        <v>-8502.5899999999674</v>
      </c>
    </row>
    <row r="14" spans="1:52" ht="15" thickBot="1" x14ac:dyDescent="0.25">
      <c r="A14" s="62" t="s">
        <v>302</v>
      </c>
      <c r="B14" s="62" t="s">
        <v>43</v>
      </c>
      <c r="C14" s="86">
        <v>4534</v>
      </c>
      <c r="D14" s="87" t="s">
        <v>820</v>
      </c>
      <c r="E14" s="56" t="s">
        <v>1613</v>
      </c>
      <c r="F14" s="269">
        <v>261642.16</v>
      </c>
      <c r="G14" s="269">
        <v>2266.61</v>
      </c>
      <c r="J14" s="121">
        <v>220387.57</v>
      </c>
      <c r="K14" s="121">
        <v>0</v>
      </c>
      <c r="N14" s="56">
        <v>0</v>
      </c>
      <c r="O14" s="56">
        <v>2129013.5699999998</v>
      </c>
      <c r="P14" s="56">
        <v>223691.15</v>
      </c>
      <c r="Q14" s="56">
        <v>0</v>
      </c>
      <c r="R14" s="56">
        <v>0</v>
      </c>
      <c r="S14" s="273">
        <v>1270</v>
      </c>
      <c r="T14" s="273">
        <v>20086.97</v>
      </c>
      <c r="W14" s="273">
        <v>181746.3</v>
      </c>
      <c r="X14" s="273">
        <v>0</v>
      </c>
      <c r="AB14" s="56">
        <v>0</v>
      </c>
      <c r="AC14" s="56">
        <v>0</v>
      </c>
      <c r="AD14" s="56">
        <v>40531.360000000001</v>
      </c>
      <c r="AE14" s="56">
        <v>1718005.94</v>
      </c>
      <c r="AF14" s="98">
        <v>22549.11</v>
      </c>
      <c r="AJ14" s="98">
        <v>156474.5</v>
      </c>
      <c r="AL14" s="299">
        <v>209174.5</v>
      </c>
      <c r="AP14" s="122">
        <v>87834.42</v>
      </c>
      <c r="AQ14" s="122">
        <v>16590.72</v>
      </c>
      <c r="AU14" s="83">
        <f t="shared" si="1"/>
        <v>484296.34</v>
      </c>
      <c r="AV14" s="21">
        <f t="shared" si="2"/>
        <v>203103.27</v>
      </c>
      <c r="AW14" s="84">
        <f t="shared" si="3"/>
        <v>281193.07000000007</v>
      </c>
      <c r="AX14" s="24">
        <f t="shared" si="4"/>
        <v>179023.61</v>
      </c>
      <c r="AY14" s="25">
        <f t="shared" si="5"/>
        <v>313599.64</v>
      </c>
      <c r="AZ14" s="16">
        <f t="shared" si="6"/>
        <v>-134576.03000000003</v>
      </c>
    </row>
    <row r="15" spans="1:52" ht="15" thickBot="1" x14ac:dyDescent="0.25">
      <c r="A15" s="62" t="s">
        <v>302</v>
      </c>
      <c r="B15" s="62" t="s">
        <v>43</v>
      </c>
      <c r="C15" s="86">
        <v>8215</v>
      </c>
      <c r="D15" s="87" t="s">
        <v>821</v>
      </c>
      <c r="E15" s="56" t="s">
        <v>1614</v>
      </c>
      <c r="F15" s="269">
        <v>778913.97</v>
      </c>
      <c r="G15" s="269">
        <v>38500</v>
      </c>
      <c r="J15" s="121">
        <v>684406.21</v>
      </c>
      <c r="K15" s="121">
        <v>0</v>
      </c>
      <c r="N15" s="56">
        <v>0</v>
      </c>
      <c r="O15" s="56">
        <v>1572970.63</v>
      </c>
      <c r="P15" s="56">
        <v>93479.26</v>
      </c>
      <c r="Q15" s="56">
        <v>0</v>
      </c>
      <c r="R15" s="56">
        <v>0</v>
      </c>
      <c r="S15" s="273">
        <v>0</v>
      </c>
      <c r="T15" s="273">
        <v>179577.08</v>
      </c>
      <c r="W15" s="273">
        <v>62009.2</v>
      </c>
      <c r="X15" s="273">
        <v>187590</v>
      </c>
      <c r="AB15" s="56">
        <v>0</v>
      </c>
      <c r="AC15" s="56">
        <v>0</v>
      </c>
      <c r="AD15" s="56">
        <v>0</v>
      </c>
      <c r="AE15" s="56">
        <v>3950541.16</v>
      </c>
      <c r="AF15" s="98">
        <v>141948.12</v>
      </c>
      <c r="AJ15" s="98">
        <v>142232</v>
      </c>
      <c r="AL15" s="299">
        <v>244922</v>
      </c>
      <c r="AP15" s="122">
        <v>130082.14</v>
      </c>
      <c r="AQ15" s="122">
        <v>2764.59</v>
      </c>
      <c r="AU15" s="83">
        <f t="shared" si="1"/>
        <v>1501820.18</v>
      </c>
      <c r="AV15" s="21">
        <f t="shared" si="2"/>
        <v>429176.27999999997</v>
      </c>
      <c r="AW15" s="84">
        <f t="shared" si="3"/>
        <v>1072643.8999999999</v>
      </c>
      <c r="AX15" s="24">
        <f t="shared" si="4"/>
        <v>284180.12</v>
      </c>
      <c r="AY15" s="25">
        <f t="shared" si="5"/>
        <v>377768.73000000004</v>
      </c>
      <c r="AZ15" s="16">
        <f t="shared" si="6"/>
        <v>-93588.610000000044</v>
      </c>
    </row>
    <row r="16" spans="1:52" ht="15" thickBot="1" x14ac:dyDescent="0.25">
      <c r="A16" s="62" t="s">
        <v>302</v>
      </c>
      <c r="B16" s="62" t="s">
        <v>43</v>
      </c>
      <c r="C16" s="86">
        <v>8736</v>
      </c>
      <c r="D16" s="87" t="s">
        <v>822</v>
      </c>
      <c r="E16" s="56" t="s">
        <v>1615</v>
      </c>
      <c r="F16" s="269">
        <v>1249706.6499999999</v>
      </c>
      <c r="G16" s="269">
        <v>17300</v>
      </c>
      <c r="J16" s="121">
        <v>375064.91</v>
      </c>
      <c r="K16" s="121">
        <v>0</v>
      </c>
      <c r="N16" s="56">
        <v>0</v>
      </c>
      <c r="O16" s="56">
        <v>970316.81</v>
      </c>
      <c r="P16" s="56">
        <v>1070961.47</v>
      </c>
      <c r="Q16" s="56">
        <v>0</v>
      </c>
      <c r="R16" s="56">
        <v>0</v>
      </c>
      <c r="S16" s="273">
        <v>0</v>
      </c>
      <c r="T16" s="273">
        <v>286682.90999999997</v>
      </c>
      <c r="W16" s="273">
        <v>48528</v>
      </c>
      <c r="X16" s="273">
        <v>999.46</v>
      </c>
      <c r="AB16" s="56">
        <v>20000</v>
      </c>
      <c r="AC16" s="56">
        <v>0</v>
      </c>
      <c r="AD16" s="56">
        <v>-112000.47</v>
      </c>
      <c r="AE16" s="56">
        <v>2643840</v>
      </c>
      <c r="AF16" s="98">
        <v>22830</v>
      </c>
      <c r="AJ16" s="98">
        <v>155335.5</v>
      </c>
      <c r="AL16" s="299">
        <v>218985.5</v>
      </c>
      <c r="AP16" s="122">
        <v>77264.05</v>
      </c>
      <c r="AQ16" s="122">
        <v>36646.17</v>
      </c>
      <c r="AT16" s="122">
        <v>10800</v>
      </c>
      <c r="AU16" s="83">
        <f t="shared" si="1"/>
        <v>1642071.5599999998</v>
      </c>
      <c r="AV16" s="21">
        <f t="shared" si="2"/>
        <v>336210.37</v>
      </c>
      <c r="AW16" s="84">
        <f t="shared" si="3"/>
        <v>1305861.19</v>
      </c>
      <c r="AX16" s="24">
        <f t="shared" si="4"/>
        <v>178165.5</v>
      </c>
      <c r="AY16" s="25">
        <f t="shared" si="5"/>
        <v>343695.72</v>
      </c>
      <c r="AZ16" s="16">
        <f t="shared" si="6"/>
        <v>-165530.21999999997</v>
      </c>
    </row>
    <row r="17" spans="1:52" ht="15" thickBot="1" x14ac:dyDescent="0.25">
      <c r="A17" s="62" t="s">
        <v>302</v>
      </c>
      <c r="B17" s="62" t="s">
        <v>43</v>
      </c>
      <c r="C17" s="86">
        <v>4649</v>
      </c>
      <c r="D17" s="87" t="s">
        <v>823</v>
      </c>
      <c r="E17" s="56" t="s">
        <v>1616</v>
      </c>
      <c r="F17" s="269">
        <v>458834.18</v>
      </c>
      <c r="G17" s="269">
        <v>6100</v>
      </c>
      <c r="J17" s="121">
        <v>171689.17</v>
      </c>
      <c r="K17" s="121">
        <v>0</v>
      </c>
      <c r="N17" s="56">
        <v>0</v>
      </c>
      <c r="O17" s="56">
        <v>775549.19</v>
      </c>
      <c r="P17" s="56">
        <v>31637.59</v>
      </c>
      <c r="Q17" s="56">
        <v>0</v>
      </c>
      <c r="R17" s="56">
        <v>0</v>
      </c>
      <c r="S17" s="273">
        <v>0</v>
      </c>
      <c r="T17" s="273">
        <v>52232.05</v>
      </c>
      <c r="W17" s="273">
        <v>0</v>
      </c>
      <c r="X17" s="273">
        <v>0</v>
      </c>
      <c r="AB17" s="56">
        <v>0</v>
      </c>
      <c r="AC17" s="56">
        <v>0</v>
      </c>
      <c r="AD17" s="56">
        <v>4004.96</v>
      </c>
      <c r="AE17" s="56">
        <v>2287723.02</v>
      </c>
      <c r="AF17" s="98">
        <v>26735.200000000001</v>
      </c>
      <c r="AJ17" s="98">
        <v>271024.5</v>
      </c>
      <c r="AL17" s="299">
        <v>321112.5</v>
      </c>
      <c r="AP17" s="122">
        <v>82545.649999999994</v>
      </c>
      <c r="AQ17" s="122">
        <v>12365</v>
      </c>
      <c r="AU17" s="83">
        <f t="shared" si="1"/>
        <v>636623.35</v>
      </c>
      <c r="AV17" s="21">
        <f t="shared" si="2"/>
        <v>52232.05</v>
      </c>
      <c r="AW17" s="84">
        <f t="shared" si="3"/>
        <v>584391.29999999993</v>
      </c>
      <c r="AX17" s="24">
        <f t="shared" si="4"/>
        <v>297759.7</v>
      </c>
      <c r="AY17" s="25">
        <f t="shared" si="5"/>
        <v>416023.15</v>
      </c>
      <c r="AZ17" s="16">
        <f t="shared" si="6"/>
        <v>-118263.45000000001</v>
      </c>
    </row>
    <row r="18" spans="1:52" ht="15" thickBot="1" x14ac:dyDescent="0.25">
      <c r="A18" s="62" t="s">
        <v>302</v>
      </c>
      <c r="B18" s="62" t="s">
        <v>43</v>
      </c>
      <c r="C18" s="86">
        <v>8434</v>
      </c>
      <c r="D18" s="87" t="s">
        <v>824</v>
      </c>
      <c r="E18" s="56" t="s">
        <v>1617</v>
      </c>
      <c r="F18" s="269">
        <v>1435682.06</v>
      </c>
      <c r="G18" s="269">
        <v>46700</v>
      </c>
      <c r="J18" s="121">
        <v>274798.13</v>
      </c>
      <c r="K18" s="121">
        <v>0</v>
      </c>
      <c r="N18" s="56">
        <v>0</v>
      </c>
      <c r="O18" s="56">
        <v>690013.41</v>
      </c>
      <c r="P18" s="56">
        <v>636299.35</v>
      </c>
      <c r="Q18" s="56">
        <v>0</v>
      </c>
      <c r="R18" s="56">
        <v>0</v>
      </c>
      <c r="S18" s="273">
        <v>0</v>
      </c>
      <c r="T18" s="273">
        <v>237600.22</v>
      </c>
      <c r="W18" s="273">
        <v>0</v>
      </c>
      <c r="X18" s="273">
        <v>0</v>
      </c>
      <c r="AB18" s="56">
        <v>0</v>
      </c>
      <c r="AC18" s="56">
        <v>0</v>
      </c>
      <c r="AD18" s="56">
        <v>200180</v>
      </c>
      <c r="AE18" s="56">
        <v>312292.87</v>
      </c>
      <c r="AF18" s="98">
        <v>18410</v>
      </c>
      <c r="AJ18" s="98">
        <v>246991.5</v>
      </c>
      <c r="AL18" s="299">
        <v>334141.5</v>
      </c>
      <c r="AP18" s="122">
        <v>74768</v>
      </c>
      <c r="AQ18" s="122">
        <v>30518.85</v>
      </c>
      <c r="AU18" s="83">
        <f t="shared" si="1"/>
        <v>1757180.19</v>
      </c>
      <c r="AV18" s="21">
        <f t="shared" si="2"/>
        <v>237600.22</v>
      </c>
      <c r="AW18" s="84">
        <f t="shared" si="3"/>
        <v>1519579.97</v>
      </c>
      <c r="AX18" s="24">
        <f t="shared" si="4"/>
        <v>265401.5</v>
      </c>
      <c r="AY18" s="25">
        <f t="shared" si="5"/>
        <v>439428.35</v>
      </c>
      <c r="AZ18" s="16">
        <f t="shared" si="6"/>
        <v>-174026.84999999998</v>
      </c>
    </row>
    <row r="19" spans="1:52" ht="15" thickBot="1" x14ac:dyDescent="0.25">
      <c r="A19" s="62" t="s">
        <v>302</v>
      </c>
      <c r="B19" s="62" t="s">
        <v>43</v>
      </c>
      <c r="C19" s="86">
        <v>9149</v>
      </c>
      <c r="D19" s="87" t="s">
        <v>825</v>
      </c>
      <c r="E19" s="56" t="s">
        <v>1618</v>
      </c>
      <c r="F19" s="269">
        <v>1697746.75</v>
      </c>
      <c r="G19" s="269">
        <v>41633.82</v>
      </c>
      <c r="J19" s="121">
        <v>247656</v>
      </c>
      <c r="K19" s="121">
        <v>0</v>
      </c>
      <c r="N19" s="56">
        <v>0</v>
      </c>
      <c r="O19" s="56">
        <v>320022.59999999998</v>
      </c>
      <c r="P19" s="56">
        <v>450963.41</v>
      </c>
      <c r="Q19" s="56">
        <v>0</v>
      </c>
      <c r="R19" s="56">
        <v>0</v>
      </c>
      <c r="S19" s="273">
        <v>0</v>
      </c>
      <c r="T19" s="273">
        <v>99002.6</v>
      </c>
      <c r="W19" s="273">
        <v>15000</v>
      </c>
      <c r="X19" s="273">
        <v>298930.06</v>
      </c>
      <c r="AB19" s="56">
        <v>0</v>
      </c>
      <c r="AC19" s="56">
        <v>0</v>
      </c>
      <c r="AD19" s="56">
        <v>3455.67</v>
      </c>
      <c r="AE19" s="56">
        <v>928313.81</v>
      </c>
      <c r="AF19" s="98">
        <v>62548.42</v>
      </c>
      <c r="AH19" s="98">
        <v>0</v>
      </c>
      <c r="AJ19" s="98">
        <v>319909.5</v>
      </c>
      <c r="AK19" s="98">
        <v>25000</v>
      </c>
      <c r="AL19" s="299">
        <v>450479.5</v>
      </c>
      <c r="AP19" s="122">
        <v>79814.720000000001</v>
      </c>
      <c r="AQ19" s="122">
        <v>19151.91</v>
      </c>
      <c r="AU19" s="83">
        <f t="shared" si="1"/>
        <v>1987036.57</v>
      </c>
      <c r="AV19" s="21">
        <f t="shared" si="2"/>
        <v>412932.66000000003</v>
      </c>
      <c r="AW19" s="84">
        <f t="shared" si="3"/>
        <v>1574103.9100000001</v>
      </c>
      <c r="AX19" s="24">
        <f t="shared" si="4"/>
        <v>407457.92</v>
      </c>
      <c r="AY19" s="25">
        <f t="shared" si="5"/>
        <v>549446.13</v>
      </c>
      <c r="AZ19" s="16">
        <f t="shared" si="6"/>
        <v>-141988.21000000002</v>
      </c>
    </row>
    <row r="20" spans="1:52" ht="15" thickBot="1" x14ac:dyDescent="0.25">
      <c r="A20" s="62" t="s">
        <v>302</v>
      </c>
      <c r="B20" s="62" t="s">
        <v>43</v>
      </c>
      <c r="C20" s="86">
        <v>6199</v>
      </c>
      <c r="D20" s="87" t="s">
        <v>826</v>
      </c>
      <c r="E20" s="56" t="s">
        <v>1619</v>
      </c>
      <c r="F20" s="269">
        <v>1563947.32</v>
      </c>
      <c r="G20" s="269">
        <v>89600</v>
      </c>
      <c r="J20" s="121">
        <v>446600.42</v>
      </c>
      <c r="K20" s="121">
        <v>0</v>
      </c>
      <c r="N20" s="56">
        <v>0</v>
      </c>
      <c r="O20" s="56">
        <v>334603.18</v>
      </c>
      <c r="P20" s="56">
        <v>1141874.23</v>
      </c>
      <c r="Q20" s="56">
        <v>0</v>
      </c>
      <c r="R20" s="56">
        <v>0</v>
      </c>
      <c r="S20" s="273">
        <v>4900</v>
      </c>
      <c r="T20" s="273">
        <v>72632.19</v>
      </c>
      <c r="W20" s="273">
        <v>0</v>
      </c>
      <c r="X20" s="273">
        <v>0</v>
      </c>
      <c r="AB20" s="56">
        <v>217250</v>
      </c>
      <c r="AC20" s="56">
        <v>0</v>
      </c>
      <c r="AD20" s="56">
        <v>-245.16</v>
      </c>
      <c r="AE20" s="56">
        <v>955989.15</v>
      </c>
      <c r="AF20" s="98">
        <v>38680</v>
      </c>
      <c r="AJ20" s="98">
        <v>255372.2</v>
      </c>
      <c r="AL20" s="299">
        <v>299282.2</v>
      </c>
      <c r="AP20" s="122">
        <v>85636.29</v>
      </c>
      <c r="AQ20" s="122">
        <v>17247.18</v>
      </c>
      <c r="AU20" s="83">
        <f t="shared" si="1"/>
        <v>2100147.7400000002</v>
      </c>
      <c r="AV20" s="21">
        <f t="shared" si="2"/>
        <v>77532.19</v>
      </c>
      <c r="AW20" s="84">
        <f t="shared" si="3"/>
        <v>2022615.5500000003</v>
      </c>
      <c r="AX20" s="24">
        <f t="shared" si="4"/>
        <v>294052.2</v>
      </c>
      <c r="AY20" s="25">
        <f t="shared" si="5"/>
        <v>402165.67</v>
      </c>
      <c r="AZ20" s="16">
        <f t="shared" si="6"/>
        <v>-108113.46999999997</v>
      </c>
    </row>
    <row r="21" spans="1:52" ht="15" thickBot="1" x14ac:dyDescent="0.25">
      <c r="A21" s="62" t="s">
        <v>302</v>
      </c>
      <c r="B21" s="62" t="s">
        <v>43</v>
      </c>
      <c r="C21" s="86">
        <v>5135</v>
      </c>
      <c r="D21" s="87" t="s">
        <v>827</v>
      </c>
      <c r="E21" s="56" t="s">
        <v>1620</v>
      </c>
      <c r="F21" s="269">
        <v>17194</v>
      </c>
      <c r="G21" s="269">
        <v>20400</v>
      </c>
      <c r="J21" s="121">
        <v>295345.46000000002</v>
      </c>
      <c r="K21" s="121">
        <v>0</v>
      </c>
      <c r="N21" s="56">
        <v>0</v>
      </c>
      <c r="O21" s="56">
        <v>877330.84</v>
      </c>
      <c r="P21" s="56">
        <v>398434.35</v>
      </c>
      <c r="Q21" s="56">
        <v>0</v>
      </c>
      <c r="R21" s="56">
        <v>0</v>
      </c>
      <c r="S21" s="273">
        <v>4700</v>
      </c>
      <c r="T21" s="273">
        <v>101611.12</v>
      </c>
      <c r="W21" s="273">
        <v>0</v>
      </c>
      <c r="X21" s="273">
        <v>0</v>
      </c>
      <c r="AB21" s="56">
        <v>0</v>
      </c>
      <c r="AC21" s="56">
        <v>0</v>
      </c>
      <c r="AD21" s="56">
        <v>0</v>
      </c>
      <c r="AE21" s="56">
        <v>1540469.93</v>
      </c>
      <c r="AF21" s="98">
        <v>17851.04</v>
      </c>
      <c r="AJ21" s="98">
        <v>37968</v>
      </c>
      <c r="AK21" s="98">
        <v>0</v>
      </c>
      <c r="AL21" s="299">
        <v>119058</v>
      </c>
      <c r="AP21" s="122">
        <v>88165.31</v>
      </c>
      <c r="AQ21" s="122">
        <v>30072.86</v>
      </c>
      <c r="AU21" s="83">
        <f t="shared" si="1"/>
        <v>332939.46000000002</v>
      </c>
      <c r="AV21" s="21">
        <f t="shared" si="2"/>
        <v>106311.12</v>
      </c>
      <c r="AW21" s="84">
        <f t="shared" si="3"/>
        <v>226628.34000000003</v>
      </c>
      <c r="AX21" s="24">
        <f t="shared" si="4"/>
        <v>55819.040000000001</v>
      </c>
      <c r="AY21" s="25">
        <f t="shared" si="5"/>
        <v>237296.16999999998</v>
      </c>
      <c r="AZ21" s="16">
        <f t="shared" si="6"/>
        <v>-181477.12999999998</v>
      </c>
    </row>
    <row r="22" spans="1:52" ht="15" thickBot="1" x14ac:dyDescent="0.25">
      <c r="A22" s="62" t="s">
        <v>302</v>
      </c>
      <c r="B22" s="62" t="s">
        <v>43</v>
      </c>
      <c r="C22" s="86">
        <v>10482</v>
      </c>
      <c r="D22" s="87" t="s">
        <v>828</v>
      </c>
      <c r="E22" s="56" t="s">
        <v>1621</v>
      </c>
      <c r="F22" s="269">
        <v>2089765.05</v>
      </c>
      <c r="G22" s="269">
        <v>15500</v>
      </c>
      <c r="J22" s="121">
        <v>263429.40000000002</v>
      </c>
      <c r="K22" s="121">
        <v>0</v>
      </c>
      <c r="N22" s="56">
        <v>0</v>
      </c>
      <c r="O22" s="56">
        <v>430133.48</v>
      </c>
      <c r="P22" s="56">
        <v>106580.02</v>
      </c>
      <c r="Q22" s="56">
        <v>0</v>
      </c>
      <c r="R22" s="56">
        <v>0</v>
      </c>
      <c r="S22" s="273">
        <v>0</v>
      </c>
      <c r="T22" s="273">
        <v>126003.01</v>
      </c>
      <c r="W22" s="273">
        <v>42760</v>
      </c>
      <c r="X22" s="273">
        <v>0</v>
      </c>
      <c r="AB22" s="56">
        <v>13322</v>
      </c>
      <c r="AC22" s="56">
        <v>0</v>
      </c>
      <c r="AD22" s="56">
        <v>0</v>
      </c>
      <c r="AE22" s="56">
        <v>2399548.4500000002</v>
      </c>
      <c r="AF22" s="98">
        <v>29270</v>
      </c>
      <c r="AJ22" s="98">
        <v>365004.5</v>
      </c>
      <c r="AK22" s="98">
        <v>0</v>
      </c>
      <c r="AL22" s="299">
        <v>485274.5</v>
      </c>
      <c r="AP22" s="122">
        <v>140407.59</v>
      </c>
      <c r="AQ22" s="122">
        <v>5200.59</v>
      </c>
      <c r="AT22" s="122">
        <v>0</v>
      </c>
      <c r="AU22" s="83">
        <f t="shared" si="1"/>
        <v>2368694.4499999997</v>
      </c>
      <c r="AV22" s="21">
        <f t="shared" si="2"/>
        <v>168763.01</v>
      </c>
      <c r="AW22" s="84">
        <f t="shared" si="3"/>
        <v>2199931.4399999995</v>
      </c>
      <c r="AX22" s="24">
        <f t="shared" si="4"/>
        <v>394274.5</v>
      </c>
      <c r="AY22" s="25">
        <f t="shared" si="5"/>
        <v>630882.67999999993</v>
      </c>
      <c r="AZ22" s="16">
        <f t="shared" si="6"/>
        <v>-236608.17999999993</v>
      </c>
    </row>
    <row r="23" spans="1:52" ht="15" thickBot="1" x14ac:dyDescent="0.25">
      <c r="A23" s="62" t="s">
        <v>302</v>
      </c>
      <c r="B23" s="62" t="s">
        <v>43</v>
      </c>
      <c r="C23" s="86">
        <v>8929</v>
      </c>
      <c r="D23" s="87" t="s">
        <v>829</v>
      </c>
      <c r="E23" s="56" t="s">
        <v>1622</v>
      </c>
      <c r="F23" s="269">
        <v>273962.67</v>
      </c>
      <c r="G23" s="269">
        <v>56500</v>
      </c>
      <c r="J23" s="121">
        <v>367904.87</v>
      </c>
      <c r="K23" s="121">
        <v>0</v>
      </c>
      <c r="N23" s="56">
        <v>0</v>
      </c>
      <c r="O23" s="56">
        <v>717320.73</v>
      </c>
      <c r="P23" s="56">
        <v>1529795.3</v>
      </c>
      <c r="Q23" s="56">
        <v>0</v>
      </c>
      <c r="R23" s="56">
        <v>0</v>
      </c>
      <c r="S23" s="273">
        <v>0</v>
      </c>
      <c r="T23" s="273">
        <v>62557.64</v>
      </c>
      <c r="W23" s="273">
        <v>56466</v>
      </c>
      <c r="X23" s="273">
        <v>0</v>
      </c>
      <c r="AB23" s="56">
        <v>0</v>
      </c>
      <c r="AC23" s="56">
        <v>0</v>
      </c>
      <c r="AD23" s="56">
        <v>0</v>
      </c>
      <c r="AE23" s="56">
        <v>3847094.62</v>
      </c>
      <c r="AF23" s="98">
        <v>142840.23000000001</v>
      </c>
      <c r="AJ23" s="98">
        <v>302186.5</v>
      </c>
      <c r="AK23" s="98">
        <v>12500</v>
      </c>
      <c r="AL23" s="299">
        <v>419066.5</v>
      </c>
      <c r="AP23" s="122">
        <v>102730.8</v>
      </c>
      <c r="AQ23" s="122">
        <v>54184.45</v>
      </c>
      <c r="AU23" s="83">
        <f t="shared" si="1"/>
        <v>698367.54</v>
      </c>
      <c r="AV23" s="21">
        <f t="shared" si="2"/>
        <v>119023.64</v>
      </c>
      <c r="AW23" s="84">
        <f t="shared" si="3"/>
        <v>579343.9</v>
      </c>
      <c r="AX23" s="24">
        <f t="shared" si="4"/>
        <v>457526.73</v>
      </c>
      <c r="AY23" s="25">
        <f t="shared" si="5"/>
        <v>575981.75</v>
      </c>
      <c r="AZ23" s="16">
        <f t="shared" si="6"/>
        <v>-118455.02000000002</v>
      </c>
    </row>
    <row r="24" spans="1:52" ht="15" thickBot="1" x14ac:dyDescent="0.25">
      <c r="A24" s="62" t="s">
        <v>302</v>
      </c>
      <c r="B24" s="62" t="s">
        <v>43</v>
      </c>
      <c r="C24" s="86">
        <v>13938</v>
      </c>
      <c r="D24" s="87" t="s">
        <v>830</v>
      </c>
      <c r="E24" s="56" t="s">
        <v>1623</v>
      </c>
      <c r="F24" s="269">
        <v>1654616.73</v>
      </c>
      <c r="G24" s="269">
        <v>66403.75</v>
      </c>
      <c r="J24" s="121">
        <v>480249.68</v>
      </c>
      <c r="K24" s="121">
        <v>0</v>
      </c>
      <c r="N24" s="56">
        <v>0</v>
      </c>
      <c r="O24" s="56">
        <v>4</v>
      </c>
      <c r="P24" s="56">
        <v>1154411.3</v>
      </c>
      <c r="Q24" s="56">
        <v>0</v>
      </c>
      <c r="R24" s="56">
        <v>0</v>
      </c>
      <c r="S24" s="273">
        <v>3500</v>
      </c>
      <c r="T24" s="273">
        <v>149118.03</v>
      </c>
      <c r="W24" s="273">
        <v>45590</v>
      </c>
      <c r="X24" s="273">
        <v>0</v>
      </c>
      <c r="AB24" s="56">
        <v>0</v>
      </c>
      <c r="AC24" s="56">
        <v>0</v>
      </c>
      <c r="AD24" s="56">
        <v>0</v>
      </c>
      <c r="AE24" s="56">
        <v>2781867.7</v>
      </c>
      <c r="AF24" s="98">
        <v>60157.25</v>
      </c>
      <c r="AJ24" s="98">
        <v>398197.5</v>
      </c>
      <c r="AK24" s="98">
        <v>5272</v>
      </c>
      <c r="AL24" s="299">
        <v>536070.5</v>
      </c>
      <c r="AP24" s="122">
        <v>131561.29</v>
      </c>
      <c r="AQ24" s="122">
        <v>21685.53</v>
      </c>
      <c r="AU24" s="83">
        <f t="shared" si="1"/>
        <v>2201270.16</v>
      </c>
      <c r="AV24" s="21">
        <f t="shared" si="2"/>
        <v>198208.03</v>
      </c>
      <c r="AW24" s="84">
        <f t="shared" si="3"/>
        <v>2003062.1300000001</v>
      </c>
      <c r="AX24" s="24">
        <f t="shared" si="4"/>
        <v>463626.75</v>
      </c>
      <c r="AY24" s="25">
        <f t="shared" si="5"/>
        <v>689317.32000000007</v>
      </c>
      <c r="AZ24" s="16">
        <f t="shared" si="6"/>
        <v>-225690.57000000007</v>
      </c>
    </row>
    <row r="25" spans="1:52" ht="15" thickBot="1" x14ac:dyDescent="0.25">
      <c r="A25" s="62" t="s">
        <v>302</v>
      </c>
      <c r="B25" s="62" t="s">
        <v>43</v>
      </c>
      <c r="C25" s="86">
        <v>6484</v>
      </c>
      <c r="D25" s="87" t="s">
        <v>831</v>
      </c>
      <c r="E25" s="56" t="s">
        <v>1624</v>
      </c>
      <c r="F25" s="269">
        <v>1082288.3700000001</v>
      </c>
      <c r="G25" s="269">
        <v>26858.6</v>
      </c>
      <c r="J25" s="121">
        <v>549027.32999999996</v>
      </c>
      <c r="K25" s="121">
        <v>0</v>
      </c>
      <c r="N25" s="56">
        <v>0</v>
      </c>
      <c r="O25" s="56">
        <v>596795.09</v>
      </c>
      <c r="P25" s="56">
        <v>305643.19</v>
      </c>
      <c r="Q25" s="56">
        <v>0</v>
      </c>
      <c r="R25" s="56">
        <v>0</v>
      </c>
      <c r="S25" s="273">
        <v>8051</v>
      </c>
      <c r="T25" s="273">
        <v>112819.61</v>
      </c>
      <c r="W25" s="273">
        <v>200</v>
      </c>
      <c r="X25" s="273">
        <v>0</v>
      </c>
      <c r="AB25" s="56">
        <v>0</v>
      </c>
      <c r="AC25" s="56">
        <v>0</v>
      </c>
      <c r="AD25" s="56">
        <v>0</v>
      </c>
      <c r="AE25" s="56">
        <v>1887309.56</v>
      </c>
      <c r="AF25" s="98">
        <v>30576.799999999999</v>
      </c>
      <c r="AJ25" s="98">
        <v>340241.5</v>
      </c>
      <c r="AK25" s="98">
        <v>12500</v>
      </c>
      <c r="AL25" s="299">
        <v>396751.5</v>
      </c>
      <c r="AP25" s="122">
        <v>109063.3</v>
      </c>
      <c r="AQ25" s="122">
        <v>21816.47</v>
      </c>
      <c r="AU25" s="83">
        <f t="shared" si="1"/>
        <v>1658174.3000000003</v>
      </c>
      <c r="AV25" s="21">
        <f t="shared" si="2"/>
        <v>121070.61</v>
      </c>
      <c r="AW25" s="84">
        <f t="shared" si="3"/>
        <v>1537103.6900000002</v>
      </c>
      <c r="AX25" s="24">
        <f t="shared" si="4"/>
        <v>383318.3</v>
      </c>
      <c r="AY25" s="25">
        <f t="shared" si="5"/>
        <v>527631.27</v>
      </c>
      <c r="AZ25" s="16">
        <f t="shared" si="6"/>
        <v>-144312.97000000003</v>
      </c>
    </row>
    <row r="26" spans="1:52" ht="15" thickBot="1" x14ac:dyDescent="0.25">
      <c r="A26" s="62" t="s">
        <v>302</v>
      </c>
      <c r="B26" s="62" t="s">
        <v>43</v>
      </c>
      <c r="C26" s="86">
        <v>4852</v>
      </c>
      <c r="D26" s="87" t="s">
        <v>832</v>
      </c>
      <c r="E26" s="56" t="s">
        <v>1625</v>
      </c>
      <c r="F26" s="269">
        <v>778859.56</v>
      </c>
      <c r="G26" s="269">
        <v>80600</v>
      </c>
      <c r="J26" s="121">
        <v>403327.48</v>
      </c>
      <c r="K26" s="121">
        <v>0</v>
      </c>
      <c r="N26" s="56">
        <v>0</v>
      </c>
      <c r="O26" s="56">
        <v>1227986.3799999999</v>
      </c>
      <c r="P26" s="56">
        <v>340426.05</v>
      </c>
      <c r="Q26" s="56">
        <v>0</v>
      </c>
      <c r="R26" s="56">
        <v>0</v>
      </c>
      <c r="S26" s="273">
        <v>7000</v>
      </c>
      <c r="T26" s="273">
        <v>61399</v>
      </c>
      <c r="W26" s="273">
        <v>34.92</v>
      </c>
      <c r="X26" s="273">
        <v>0</v>
      </c>
      <c r="AB26" s="56">
        <v>0</v>
      </c>
      <c r="AC26" s="56">
        <v>0</v>
      </c>
      <c r="AD26" s="56">
        <v>0</v>
      </c>
      <c r="AE26" s="56">
        <v>2302867.0299999998</v>
      </c>
      <c r="AF26" s="98">
        <v>112039.58</v>
      </c>
      <c r="AJ26" s="98">
        <v>166512.5</v>
      </c>
      <c r="AK26" s="98">
        <v>13900</v>
      </c>
      <c r="AL26" s="299">
        <v>214762.5</v>
      </c>
      <c r="AP26" s="122">
        <v>60125.599999999999</v>
      </c>
      <c r="AQ26" s="122">
        <v>20807.63</v>
      </c>
      <c r="AU26" s="83">
        <f t="shared" si="1"/>
        <v>1262787.04</v>
      </c>
      <c r="AV26" s="21">
        <f t="shared" si="2"/>
        <v>68433.919999999998</v>
      </c>
      <c r="AW26" s="84">
        <f t="shared" si="3"/>
        <v>1194353.1200000001</v>
      </c>
      <c r="AX26" s="24">
        <f t="shared" si="4"/>
        <v>292452.08</v>
      </c>
      <c r="AY26" s="25">
        <f t="shared" si="5"/>
        <v>295695.73</v>
      </c>
      <c r="AZ26" s="16">
        <f t="shared" si="6"/>
        <v>-3243.6499999999651</v>
      </c>
    </row>
    <row r="27" spans="1:52" ht="15" thickBot="1" x14ac:dyDescent="0.25">
      <c r="A27" s="62" t="s">
        <v>302</v>
      </c>
      <c r="B27" s="62" t="s">
        <v>43</v>
      </c>
      <c r="C27" s="86">
        <v>5055</v>
      </c>
      <c r="D27" s="87" t="s">
        <v>833</v>
      </c>
      <c r="E27" s="56" t="s">
        <v>1626</v>
      </c>
      <c r="F27" s="269">
        <v>231095.76</v>
      </c>
      <c r="G27" s="269">
        <v>346548.04</v>
      </c>
      <c r="J27" s="121">
        <v>363618.46</v>
      </c>
      <c r="K27" s="121">
        <v>0</v>
      </c>
      <c r="N27" s="56">
        <v>0</v>
      </c>
      <c r="O27" s="56">
        <v>359923.8</v>
      </c>
      <c r="P27" s="56">
        <v>585347.96</v>
      </c>
      <c r="Q27" s="56">
        <v>0</v>
      </c>
      <c r="R27" s="56">
        <v>0</v>
      </c>
      <c r="S27" s="273">
        <v>0</v>
      </c>
      <c r="T27" s="273">
        <v>38100</v>
      </c>
      <c r="W27" s="273">
        <v>0</v>
      </c>
      <c r="X27" s="273">
        <v>0</v>
      </c>
      <c r="AB27" s="56">
        <v>0</v>
      </c>
      <c r="AC27" s="56">
        <v>0</v>
      </c>
      <c r="AD27" s="56">
        <v>0</v>
      </c>
      <c r="AE27" s="56">
        <v>1722667.58</v>
      </c>
      <c r="AF27" s="98">
        <v>31910</v>
      </c>
      <c r="AJ27" s="98">
        <v>150465</v>
      </c>
      <c r="AL27" s="299">
        <v>229915</v>
      </c>
      <c r="AP27" s="122">
        <v>83811.850000000006</v>
      </c>
      <c r="AQ27" s="122">
        <v>19769.599999999999</v>
      </c>
      <c r="AU27" s="83">
        <f t="shared" si="1"/>
        <v>941262.26</v>
      </c>
      <c r="AV27" s="21">
        <f t="shared" si="2"/>
        <v>38100</v>
      </c>
      <c r="AW27" s="84">
        <f t="shared" si="3"/>
        <v>903162.26</v>
      </c>
      <c r="AX27" s="24">
        <f t="shared" si="4"/>
        <v>182375</v>
      </c>
      <c r="AY27" s="25">
        <f t="shared" si="5"/>
        <v>333496.44999999995</v>
      </c>
      <c r="AZ27" s="16">
        <f t="shared" si="6"/>
        <v>-151121.44999999995</v>
      </c>
    </row>
    <row r="28" spans="1:52" ht="15" thickBot="1" x14ac:dyDescent="0.25">
      <c r="A28" s="62" t="s">
        <v>302</v>
      </c>
      <c r="B28" s="62" t="s">
        <v>43</v>
      </c>
      <c r="C28" s="86">
        <v>5073</v>
      </c>
      <c r="D28" s="87" t="s">
        <v>834</v>
      </c>
      <c r="E28" s="56" t="s">
        <v>1627</v>
      </c>
      <c r="F28" s="269">
        <v>829626.16</v>
      </c>
      <c r="G28" s="269">
        <v>14076</v>
      </c>
      <c r="J28" s="121">
        <v>525785.53</v>
      </c>
      <c r="K28" s="121">
        <v>0</v>
      </c>
      <c r="N28" s="56">
        <v>0</v>
      </c>
      <c r="O28" s="56">
        <v>101888.27</v>
      </c>
      <c r="P28" s="56">
        <v>735805.22</v>
      </c>
      <c r="Q28" s="56">
        <v>0</v>
      </c>
      <c r="R28" s="56">
        <v>0</v>
      </c>
      <c r="S28" s="273">
        <v>0</v>
      </c>
      <c r="T28" s="273">
        <v>157262.71</v>
      </c>
      <c r="W28" s="273">
        <v>19587</v>
      </c>
      <c r="X28" s="273">
        <v>0</v>
      </c>
      <c r="AB28" s="56">
        <v>12400</v>
      </c>
      <c r="AC28" s="56">
        <v>0</v>
      </c>
      <c r="AD28" s="56">
        <v>453.32</v>
      </c>
      <c r="AE28" s="56">
        <v>2074532.05</v>
      </c>
      <c r="AF28" s="98">
        <v>15828.5</v>
      </c>
      <c r="AJ28" s="98">
        <v>208330.5</v>
      </c>
      <c r="AL28" s="299">
        <v>265330.5</v>
      </c>
      <c r="AP28" s="122">
        <v>45704.639999999999</v>
      </c>
      <c r="AQ28" s="122">
        <v>16794.13</v>
      </c>
      <c r="AU28" s="83">
        <f t="shared" si="1"/>
        <v>1369487.69</v>
      </c>
      <c r="AV28" s="21">
        <f t="shared" si="2"/>
        <v>176849.71</v>
      </c>
      <c r="AW28" s="84">
        <f t="shared" si="3"/>
        <v>1192637.98</v>
      </c>
      <c r="AX28" s="24">
        <f t="shared" si="4"/>
        <v>224159</v>
      </c>
      <c r="AY28" s="25">
        <f t="shared" si="5"/>
        <v>327829.27</v>
      </c>
      <c r="AZ28" s="16">
        <f t="shared" si="6"/>
        <v>-103670.27000000002</v>
      </c>
    </row>
    <row r="29" spans="1:52" ht="15" thickBot="1" x14ac:dyDescent="0.25">
      <c r="A29" s="62" t="s">
        <v>302</v>
      </c>
      <c r="B29" s="62" t="s">
        <v>43</v>
      </c>
      <c r="C29" s="86">
        <v>4573</v>
      </c>
      <c r="D29" s="87" t="s">
        <v>1426</v>
      </c>
      <c r="E29" s="56" t="s">
        <v>1628</v>
      </c>
      <c r="F29" s="269">
        <v>87673.26</v>
      </c>
      <c r="G29" s="269">
        <v>16800</v>
      </c>
      <c r="J29" s="121">
        <v>210826.48</v>
      </c>
      <c r="K29" s="121">
        <v>0</v>
      </c>
      <c r="N29" s="56">
        <v>0</v>
      </c>
      <c r="O29" s="56">
        <v>682525.7</v>
      </c>
      <c r="P29" s="56">
        <v>904902.21</v>
      </c>
      <c r="Q29" s="56">
        <v>0</v>
      </c>
      <c r="R29" s="56">
        <v>0</v>
      </c>
      <c r="S29" s="273">
        <v>9150</v>
      </c>
      <c r="T29" s="273">
        <v>75023.47</v>
      </c>
      <c r="W29" s="273">
        <v>845</v>
      </c>
      <c r="X29" s="273">
        <v>0</v>
      </c>
      <c r="AB29" s="56">
        <v>0</v>
      </c>
      <c r="AC29" s="56">
        <v>0</v>
      </c>
      <c r="AD29" s="56">
        <v>0</v>
      </c>
      <c r="AE29" s="56">
        <v>900591.29</v>
      </c>
      <c r="AF29" s="98">
        <v>16350</v>
      </c>
      <c r="AJ29" s="98">
        <v>203462.5</v>
      </c>
      <c r="AL29" s="299">
        <v>235812.5</v>
      </c>
      <c r="AP29" s="122">
        <v>60330.47</v>
      </c>
      <c r="AQ29" s="122">
        <v>18701.77</v>
      </c>
      <c r="AU29" s="83">
        <f t="shared" si="1"/>
        <v>315299.74</v>
      </c>
      <c r="AV29" s="21">
        <f t="shared" si="2"/>
        <v>85018.47</v>
      </c>
      <c r="AW29" s="84">
        <f t="shared" si="3"/>
        <v>230281.27</v>
      </c>
      <c r="AX29" s="24">
        <f t="shared" si="4"/>
        <v>219812.5</v>
      </c>
      <c r="AY29" s="25">
        <f t="shared" si="5"/>
        <v>314844.74</v>
      </c>
      <c r="AZ29" s="16">
        <f t="shared" si="6"/>
        <v>-95032.239999999991</v>
      </c>
    </row>
    <row r="30" spans="1:52" ht="15" thickBot="1" x14ac:dyDescent="0.25">
      <c r="A30" s="62" t="s">
        <v>302</v>
      </c>
      <c r="B30" s="62" t="s">
        <v>43</v>
      </c>
      <c r="C30" s="86">
        <v>7350</v>
      </c>
      <c r="D30" s="87" t="s">
        <v>836</v>
      </c>
      <c r="E30" s="56" t="s">
        <v>1629</v>
      </c>
      <c r="F30" s="269">
        <v>745718.26</v>
      </c>
      <c r="G30" s="269">
        <v>93986</v>
      </c>
      <c r="J30" s="121">
        <v>172990.37</v>
      </c>
      <c r="K30" s="121">
        <v>0</v>
      </c>
      <c r="N30" s="56">
        <v>0</v>
      </c>
      <c r="O30" s="56">
        <v>704489.85</v>
      </c>
      <c r="P30" s="56">
        <v>1137997.05</v>
      </c>
      <c r="Q30" s="56">
        <v>0</v>
      </c>
      <c r="R30" s="56">
        <v>0</v>
      </c>
      <c r="S30" s="273">
        <v>0</v>
      </c>
      <c r="T30" s="273">
        <v>61543.55</v>
      </c>
      <c r="W30" s="273">
        <v>5000</v>
      </c>
      <c r="X30" s="273">
        <v>0</v>
      </c>
      <c r="AB30" s="56">
        <v>0</v>
      </c>
      <c r="AC30" s="56">
        <v>0</v>
      </c>
      <c r="AD30" s="56">
        <v>-1239</v>
      </c>
      <c r="AE30" s="56">
        <v>2673935.1</v>
      </c>
      <c r="AF30" s="98">
        <v>57421</v>
      </c>
      <c r="AJ30" s="98">
        <v>212649</v>
      </c>
      <c r="AK30" s="98">
        <v>44000</v>
      </c>
      <c r="AL30" s="299">
        <v>349469</v>
      </c>
      <c r="AP30" s="122">
        <v>110779.78</v>
      </c>
      <c r="AQ30" s="122">
        <v>35768.879999999997</v>
      </c>
      <c r="AU30" s="83">
        <f t="shared" si="1"/>
        <v>1012694.63</v>
      </c>
      <c r="AV30" s="21">
        <f t="shared" si="2"/>
        <v>66543.55</v>
      </c>
      <c r="AW30" s="84">
        <f t="shared" si="3"/>
        <v>946151.08</v>
      </c>
      <c r="AX30" s="24">
        <f t="shared" si="4"/>
        <v>314070</v>
      </c>
      <c r="AY30" s="25">
        <f t="shared" si="5"/>
        <v>496017.66000000003</v>
      </c>
      <c r="AZ30" s="16">
        <f t="shared" si="6"/>
        <v>-181947.66000000003</v>
      </c>
    </row>
    <row r="31" spans="1:52" ht="15" thickBot="1" x14ac:dyDescent="0.25">
      <c r="A31" s="62" t="s">
        <v>302</v>
      </c>
      <c r="B31" s="62" t="s">
        <v>43</v>
      </c>
      <c r="C31" s="86">
        <v>5666</v>
      </c>
      <c r="D31" s="87" t="s">
        <v>837</v>
      </c>
      <c r="E31" s="56" t="s">
        <v>1630</v>
      </c>
      <c r="F31" s="269">
        <v>1757098.58</v>
      </c>
      <c r="G31" s="269">
        <v>27400</v>
      </c>
      <c r="J31" s="121">
        <v>165877.71</v>
      </c>
      <c r="K31" s="121">
        <v>0</v>
      </c>
      <c r="N31" s="56">
        <v>0</v>
      </c>
      <c r="O31" s="56">
        <v>605550.67000000004</v>
      </c>
      <c r="P31" s="56">
        <v>158857.23000000001</v>
      </c>
      <c r="Q31" s="56">
        <v>0</v>
      </c>
      <c r="R31" s="56">
        <v>0</v>
      </c>
      <c r="S31" s="273">
        <v>0</v>
      </c>
      <c r="T31" s="273">
        <v>71785</v>
      </c>
      <c r="W31" s="273">
        <v>0</v>
      </c>
      <c r="X31" s="273">
        <v>0</v>
      </c>
      <c r="AB31" s="56">
        <v>0</v>
      </c>
      <c r="AC31" s="56">
        <v>0</v>
      </c>
      <c r="AD31" s="56">
        <v>0</v>
      </c>
      <c r="AE31" s="56">
        <v>1942985.43</v>
      </c>
      <c r="AF31" s="98">
        <v>21500</v>
      </c>
      <c r="AG31" s="98">
        <v>10000</v>
      </c>
      <c r="AJ31" s="98">
        <v>112658</v>
      </c>
      <c r="AL31" s="299">
        <v>161358</v>
      </c>
      <c r="AP31" s="122">
        <v>91721.7</v>
      </c>
      <c r="AQ31" s="122">
        <v>26771.66</v>
      </c>
      <c r="AU31" s="83">
        <f t="shared" si="1"/>
        <v>1950376.29</v>
      </c>
      <c r="AV31" s="21">
        <f t="shared" si="2"/>
        <v>71785</v>
      </c>
      <c r="AW31" s="84">
        <f t="shared" si="3"/>
        <v>1878591.29</v>
      </c>
      <c r="AX31" s="24">
        <f t="shared" si="4"/>
        <v>144158</v>
      </c>
      <c r="AY31" s="25">
        <f t="shared" si="5"/>
        <v>279851.36</v>
      </c>
      <c r="AZ31" s="16">
        <f t="shared" si="6"/>
        <v>-135693.35999999999</v>
      </c>
    </row>
    <row r="32" spans="1:52" ht="15" thickBot="1" x14ac:dyDescent="0.25">
      <c r="A32" s="62" t="s">
        <v>302</v>
      </c>
      <c r="B32" s="62" t="s">
        <v>43</v>
      </c>
      <c r="C32" s="86">
        <v>5772</v>
      </c>
      <c r="D32" s="87" t="s">
        <v>838</v>
      </c>
      <c r="E32" s="56" t="s">
        <v>1631</v>
      </c>
      <c r="F32" s="269">
        <v>629871.61</v>
      </c>
      <c r="G32" s="269">
        <v>231114.62</v>
      </c>
      <c r="J32" s="121">
        <v>349138.92</v>
      </c>
      <c r="K32" s="121">
        <v>0</v>
      </c>
      <c r="N32" s="56">
        <v>0</v>
      </c>
      <c r="O32" s="56">
        <v>27637.87</v>
      </c>
      <c r="P32" s="56">
        <v>114389.17</v>
      </c>
      <c r="Q32" s="56">
        <v>0</v>
      </c>
      <c r="R32" s="56">
        <v>0</v>
      </c>
      <c r="S32" s="273">
        <v>0</v>
      </c>
      <c r="T32" s="273">
        <v>64659.14</v>
      </c>
      <c r="W32" s="273">
        <v>11000</v>
      </c>
      <c r="X32" s="273">
        <v>0</v>
      </c>
      <c r="AB32" s="56">
        <v>0</v>
      </c>
      <c r="AC32" s="56">
        <v>0</v>
      </c>
      <c r="AD32" s="56">
        <v>-5013</v>
      </c>
      <c r="AE32" s="56">
        <v>2306439.37</v>
      </c>
      <c r="AF32" s="98">
        <v>40261</v>
      </c>
      <c r="AG32" s="98">
        <v>0</v>
      </c>
      <c r="AJ32" s="98">
        <v>221031.5</v>
      </c>
      <c r="AL32" s="299">
        <v>253870.5</v>
      </c>
      <c r="AP32" s="122">
        <v>79284.28</v>
      </c>
      <c r="AQ32" s="122">
        <v>1723.86</v>
      </c>
      <c r="AU32" s="83">
        <f t="shared" si="1"/>
        <v>1210125.1499999999</v>
      </c>
      <c r="AV32" s="21">
        <f t="shared" si="2"/>
        <v>75659.14</v>
      </c>
      <c r="AW32" s="84">
        <f t="shared" si="3"/>
        <v>1134466.01</v>
      </c>
      <c r="AX32" s="24">
        <f t="shared" si="4"/>
        <v>261292.5</v>
      </c>
      <c r="AY32" s="25">
        <f t="shared" si="5"/>
        <v>334878.64</v>
      </c>
      <c r="AZ32" s="16">
        <f t="shared" si="6"/>
        <v>-73586.140000000014</v>
      </c>
    </row>
    <row r="33" spans="1:52" ht="15" thickBot="1" x14ac:dyDescent="0.25">
      <c r="A33" s="62" t="s">
        <v>302</v>
      </c>
      <c r="B33" s="62" t="s">
        <v>43</v>
      </c>
      <c r="C33" s="86">
        <v>3690</v>
      </c>
      <c r="D33" s="87" t="s">
        <v>839</v>
      </c>
      <c r="E33" s="56" t="s">
        <v>1632</v>
      </c>
      <c r="F33" s="269">
        <v>621070.34</v>
      </c>
      <c r="G33" s="269">
        <v>8265.27</v>
      </c>
      <c r="J33" s="121">
        <v>167023.14000000001</v>
      </c>
      <c r="K33" s="121">
        <v>0</v>
      </c>
      <c r="N33" s="56">
        <v>0</v>
      </c>
      <c r="O33" s="56">
        <v>386101.01</v>
      </c>
      <c r="P33" s="56">
        <v>392392.83</v>
      </c>
      <c r="Q33" s="56">
        <v>0</v>
      </c>
      <c r="R33" s="56">
        <v>0</v>
      </c>
      <c r="S33" s="273">
        <v>0</v>
      </c>
      <c r="T33" s="273">
        <v>38994.43</v>
      </c>
      <c r="W33" s="273">
        <v>5000</v>
      </c>
      <c r="X33" s="273">
        <v>0</v>
      </c>
      <c r="AB33" s="56">
        <v>0</v>
      </c>
      <c r="AC33" s="56">
        <v>0</v>
      </c>
      <c r="AD33" s="56">
        <v>0</v>
      </c>
      <c r="AE33" s="56">
        <v>1600056.47</v>
      </c>
      <c r="AF33" s="98">
        <v>40096.53</v>
      </c>
      <c r="AJ33" s="98">
        <v>171365</v>
      </c>
      <c r="AK33" s="98">
        <v>4800</v>
      </c>
      <c r="AL33" s="299">
        <v>204805</v>
      </c>
      <c r="AP33" s="122">
        <v>52055.53</v>
      </c>
      <c r="AQ33" s="122">
        <v>18455.650000000001</v>
      </c>
      <c r="AU33" s="83">
        <f t="shared" si="1"/>
        <v>796358.75</v>
      </c>
      <c r="AV33" s="21">
        <f t="shared" si="2"/>
        <v>43994.43</v>
      </c>
      <c r="AW33" s="84">
        <f t="shared" si="3"/>
        <v>752364.32</v>
      </c>
      <c r="AX33" s="24">
        <f t="shared" si="4"/>
        <v>216261.53</v>
      </c>
      <c r="AY33" s="25">
        <f t="shared" si="5"/>
        <v>275316.18</v>
      </c>
      <c r="AZ33" s="16">
        <f t="shared" si="6"/>
        <v>-59054.649999999994</v>
      </c>
    </row>
    <row r="34" spans="1:52" ht="15" thickBot="1" x14ac:dyDescent="0.25">
      <c r="A34" s="62" t="s">
        <v>302</v>
      </c>
      <c r="B34" s="62" t="s">
        <v>43</v>
      </c>
      <c r="C34" s="86">
        <v>6191</v>
      </c>
      <c r="D34" s="87" t="s">
        <v>840</v>
      </c>
      <c r="E34" s="56" t="s">
        <v>1778</v>
      </c>
      <c r="F34" s="269">
        <v>361700.52</v>
      </c>
      <c r="G34" s="269">
        <v>20600</v>
      </c>
      <c r="J34" s="121">
        <v>352510.95</v>
      </c>
      <c r="K34" s="121">
        <v>0</v>
      </c>
      <c r="N34" s="56">
        <v>0</v>
      </c>
      <c r="O34" s="56">
        <v>590629.55000000005</v>
      </c>
      <c r="P34" s="56">
        <v>720770.96</v>
      </c>
      <c r="Q34" s="56">
        <v>0</v>
      </c>
      <c r="R34" s="56">
        <v>0</v>
      </c>
      <c r="S34" s="273">
        <v>3000</v>
      </c>
      <c r="T34" s="273">
        <v>51805.34</v>
      </c>
      <c r="W34" s="273">
        <v>15094</v>
      </c>
      <c r="X34" s="273">
        <v>0</v>
      </c>
      <c r="AB34" s="56">
        <v>0</v>
      </c>
      <c r="AC34" s="56">
        <v>0</v>
      </c>
      <c r="AD34" s="56">
        <v>100</v>
      </c>
      <c r="AE34" s="56">
        <v>2970314.75</v>
      </c>
      <c r="AF34" s="98">
        <v>37834.519999999997</v>
      </c>
      <c r="AJ34" s="98">
        <v>143013.5</v>
      </c>
      <c r="AK34" s="98">
        <v>20000</v>
      </c>
      <c r="AL34" s="299">
        <v>231803.5</v>
      </c>
      <c r="AP34" s="122">
        <v>69036.7</v>
      </c>
      <c r="AQ34" s="122">
        <v>22712.080000000002</v>
      </c>
      <c r="AU34" s="83">
        <f t="shared" si="1"/>
        <v>734811.47</v>
      </c>
      <c r="AV34" s="21">
        <f t="shared" si="2"/>
        <v>69899.34</v>
      </c>
      <c r="AW34" s="84">
        <f t="shared" si="3"/>
        <v>664912.13</v>
      </c>
      <c r="AX34" s="24">
        <f t="shared" si="4"/>
        <v>200848.02</v>
      </c>
      <c r="AY34" s="25">
        <f t="shared" si="5"/>
        <v>323552.28000000003</v>
      </c>
      <c r="AZ34" s="16">
        <f t="shared" si="6"/>
        <v>-122704.26000000004</v>
      </c>
    </row>
    <row r="35" spans="1:52" ht="15" thickBot="1" x14ac:dyDescent="0.25">
      <c r="A35" s="62" t="s">
        <v>302</v>
      </c>
      <c r="B35" s="62" t="s">
        <v>43</v>
      </c>
      <c r="C35" s="86">
        <v>8132</v>
      </c>
      <c r="D35" s="87" t="s">
        <v>841</v>
      </c>
      <c r="E35" s="56" t="s">
        <v>1779</v>
      </c>
      <c r="F35" s="269">
        <v>987705.75</v>
      </c>
      <c r="G35" s="269">
        <v>121443.5</v>
      </c>
      <c r="J35" s="121">
        <v>76178.69</v>
      </c>
      <c r="K35" s="121">
        <v>0</v>
      </c>
      <c r="N35" s="56">
        <v>0</v>
      </c>
      <c r="O35" s="56">
        <v>1206242.05</v>
      </c>
      <c r="P35" s="56">
        <v>1010221.76</v>
      </c>
      <c r="Q35" s="56">
        <v>0</v>
      </c>
      <c r="R35" s="56">
        <v>0</v>
      </c>
      <c r="S35" s="273">
        <v>0</v>
      </c>
      <c r="T35" s="273">
        <v>67032.63</v>
      </c>
      <c r="W35" s="273">
        <v>5000</v>
      </c>
      <c r="X35" s="273">
        <v>0</v>
      </c>
      <c r="AB35" s="56">
        <v>0</v>
      </c>
      <c r="AC35" s="56">
        <v>0</v>
      </c>
      <c r="AD35" s="56">
        <v>0</v>
      </c>
      <c r="AE35" s="56">
        <v>3203233.17</v>
      </c>
      <c r="AF35" s="98">
        <v>37755</v>
      </c>
      <c r="AG35" s="98">
        <v>35000</v>
      </c>
      <c r="AJ35" s="98">
        <v>101137</v>
      </c>
      <c r="AL35" s="299">
        <v>193091</v>
      </c>
      <c r="AP35" s="122">
        <v>125462.2</v>
      </c>
      <c r="AQ35" s="122">
        <v>22903.919999999998</v>
      </c>
      <c r="AU35" s="83">
        <f t="shared" si="1"/>
        <v>1185327.94</v>
      </c>
      <c r="AV35" s="21">
        <f t="shared" si="2"/>
        <v>72032.63</v>
      </c>
      <c r="AW35" s="84">
        <f t="shared" si="3"/>
        <v>1113295.31</v>
      </c>
      <c r="AX35" s="24">
        <f t="shared" si="4"/>
        <v>173892</v>
      </c>
      <c r="AY35" s="25">
        <f t="shared" si="5"/>
        <v>341457.12</v>
      </c>
      <c r="AZ35" s="16">
        <f t="shared" si="6"/>
        <v>-167565.12</v>
      </c>
    </row>
    <row r="36" spans="1:52" ht="15" thickBot="1" x14ac:dyDescent="0.25">
      <c r="A36" s="62" t="s">
        <v>302</v>
      </c>
      <c r="B36" s="62" t="s">
        <v>43</v>
      </c>
      <c r="C36" s="86">
        <v>2634</v>
      </c>
      <c r="D36" s="87" t="s">
        <v>842</v>
      </c>
      <c r="E36" s="56" t="s">
        <v>1780</v>
      </c>
      <c r="F36" s="269">
        <v>349734.11</v>
      </c>
      <c r="G36" s="269">
        <v>51185.31</v>
      </c>
      <c r="J36" s="121">
        <v>128407.48</v>
      </c>
      <c r="K36" s="121">
        <v>0</v>
      </c>
      <c r="N36" s="56">
        <v>0</v>
      </c>
      <c r="O36" s="56">
        <v>70832.78</v>
      </c>
      <c r="P36" s="56">
        <v>175881.07</v>
      </c>
      <c r="Q36" s="56">
        <v>0</v>
      </c>
      <c r="R36" s="56">
        <v>0</v>
      </c>
      <c r="S36" s="273">
        <v>0</v>
      </c>
      <c r="T36" s="273">
        <v>62477.08</v>
      </c>
      <c r="W36" s="273">
        <v>12226</v>
      </c>
      <c r="X36" s="273">
        <v>0</v>
      </c>
      <c r="AB36" s="56">
        <v>0</v>
      </c>
      <c r="AC36" s="56">
        <v>0</v>
      </c>
      <c r="AD36" s="56">
        <v>30</v>
      </c>
      <c r="AE36" s="56">
        <v>2001291.5</v>
      </c>
      <c r="AF36" s="98">
        <v>2280.8000000000002</v>
      </c>
      <c r="AJ36" s="98">
        <v>111618.5</v>
      </c>
      <c r="AK36" s="98">
        <v>0</v>
      </c>
      <c r="AL36" s="299">
        <v>142618.5</v>
      </c>
      <c r="AP36" s="122">
        <v>40189.410000000003</v>
      </c>
      <c r="AQ36" s="122">
        <v>12304.47</v>
      </c>
      <c r="AU36" s="83">
        <f t="shared" si="1"/>
        <v>529326.9</v>
      </c>
      <c r="AV36" s="21">
        <f t="shared" si="2"/>
        <v>74703.08</v>
      </c>
      <c r="AW36" s="84">
        <f t="shared" si="3"/>
        <v>454623.82</v>
      </c>
      <c r="AX36" s="24">
        <f t="shared" si="4"/>
        <v>113899.3</v>
      </c>
      <c r="AY36" s="25">
        <f t="shared" si="5"/>
        <v>195112.38</v>
      </c>
      <c r="AZ36" s="16">
        <f t="shared" si="6"/>
        <v>-81213.08</v>
      </c>
    </row>
    <row r="37" spans="1:52" ht="15" thickBot="1" x14ac:dyDescent="0.25">
      <c r="A37" s="62" t="s">
        <v>302</v>
      </c>
      <c r="B37" s="62" t="s">
        <v>43</v>
      </c>
      <c r="C37" s="86">
        <v>5394</v>
      </c>
      <c r="D37" s="87" t="s">
        <v>843</v>
      </c>
      <c r="E37" s="56" t="s">
        <v>1806</v>
      </c>
      <c r="F37" s="269">
        <v>375521.08</v>
      </c>
      <c r="G37" s="269">
        <v>15274.9</v>
      </c>
      <c r="J37" s="121">
        <v>182131.7</v>
      </c>
      <c r="K37" s="121">
        <v>0</v>
      </c>
      <c r="N37" s="56">
        <v>0</v>
      </c>
      <c r="O37" s="56">
        <v>1631652.66</v>
      </c>
      <c r="P37" s="56">
        <v>941908.96</v>
      </c>
      <c r="Q37" s="56">
        <v>0</v>
      </c>
      <c r="R37" s="56">
        <v>0</v>
      </c>
      <c r="S37" s="273">
        <v>9000</v>
      </c>
      <c r="T37" s="273">
        <v>57364.28</v>
      </c>
      <c r="W37" s="273">
        <v>0</v>
      </c>
      <c r="X37" s="273">
        <v>0</v>
      </c>
      <c r="AB37" s="56">
        <v>0</v>
      </c>
      <c r="AC37" s="56">
        <v>0</v>
      </c>
      <c r="AD37" s="56">
        <v>0</v>
      </c>
      <c r="AE37" s="56">
        <v>3800882.66</v>
      </c>
      <c r="AF37" s="98">
        <v>12700</v>
      </c>
      <c r="AL37" s="299">
        <v>55091</v>
      </c>
      <c r="AO37" s="122">
        <v>1100</v>
      </c>
      <c r="AP37" s="122">
        <v>42247.24</v>
      </c>
      <c r="AQ37" s="122">
        <v>24081.97</v>
      </c>
      <c r="AU37" s="83">
        <f t="shared" si="1"/>
        <v>572927.68000000005</v>
      </c>
      <c r="AV37" s="21">
        <f t="shared" si="2"/>
        <v>66364.28</v>
      </c>
      <c r="AW37" s="84">
        <f t="shared" si="3"/>
        <v>506563.4</v>
      </c>
      <c r="AX37" s="24">
        <f t="shared" si="4"/>
        <v>12700</v>
      </c>
      <c r="AY37" s="25">
        <f t="shared" si="5"/>
        <v>122520.20999999999</v>
      </c>
      <c r="AZ37" s="16">
        <f t="shared" si="6"/>
        <v>-109820.20999999999</v>
      </c>
    </row>
    <row r="38" spans="1:52" ht="15" thickBot="1" x14ac:dyDescent="0.25">
      <c r="A38" s="62" t="s">
        <v>306</v>
      </c>
      <c r="B38" s="62" t="s">
        <v>44</v>
      </c>
      <c r="C38" s="86">
        <v>3425</v>
      </c>
      <c r="D38" s="87" t="s">
        <v>844</v>
      </c>
      <c r="E38" s="56" t="s">
        <v>1633</v>
      </c>
      <c r="F38" s="269">
        <v>666710.25</v>
      </c>
      <c r="G38" s="269">
        <v>7895</v>
      </c>
      <c r="J38" s="121">
        <v>69258.41</v>
      </c>
      <c r="K38" s="121">
        <v>0</v>
      </c>
      <c r="N38" s="56">
        <v>0</v>
      </c>
      <c r="O38" s="56">
        <v>460827.61</v>
      </c>
      <c r="P38" s="56">
        <v>249338.97</v>
      </c>
      <c r="Q38" s="56">
        <v>0</v>
      </c>
      <c r="R38" s="56">
        <v>0</v>
      </c>
      <c r="S38" s="273">
        <v>3000</v>
      </c>
      <c r="T38" s="273">
        <v>30588.12</v>
      </c>
      <c r="W38" s="273">
        <v>0</v>
      </c>
      <c r="X38" s="273">
        <v>0</v>
      </c>
      <c r="AB38" s="56">
        <v>153898</v>
      </c>
      <c r="AC38" s="56">
        <v>0</v>
      </c>
      <c r="AD38" s="56">
        <v>0</v>
      </c>
      <c r="AE38" s="56">
        <v>2024806.3999999999</v>
      </c>
      <c r="AF38" s="98">
        <v>104766.49</v>
      </c>
      <c r="AJ38" s="98">
        <v>121845.5</v>
      </c>
      <c r="AK38" s="98">
        <v>1500</v>
      </c>
      <c r="AL38" s="299">
        <v>169885.5</v>
      </c>
      <c r="AP38" s="122">
        <v>34537.199999999997</v>
      </c>
      <c r="AQ38" s="122">
        <v>13405.48</v>
      </c>
      <c r="AT38" s="122">
        <v>2268</v>
      </c>
      <c r="AU38" s="83">
        <f t="shared" si="1"/>
        <v>743863.66</v>
      </c>
      <c r="AV38" s="21">
        <f t="shared" si="2"/>
        <v>33588.119999999995</v>
      </c>
      <c r="AW38" s="84">
        <f t="shared" si="3"/>
        <v>710275.54</v>
      </c>
      <c r="AX38" s="24">
        <f t="shared" si="4"/>
        <v>228111.99</v>
      </c>
      <c r="AY38" s="25">
        <f t="shared" si="5"/>
        <v>220096.18000000002</v>
      </c>
      <c r="AZ38" s="16">
        <f t="shared" si="6"/>
        <v>8015.8099999999686</v>
      </c>
    </row>
    <row r="39" spans="1:52" ht="15" thickBot="1" x14ac:dyDescent="0.25">
      <c r="A39" s="62" t="s">
        <v>306</v>
      </c>
      <c r="B39" s="62" t="s">
        <v>44</v>
      </c>
      <c r="C39" s="86">
        <v>4047</v>
      </c>
      <c r="D39" s="87" t="s">
        <v>845</v>
      </c>
      <c r="E39" s="56" t="s">
        <v>1634</v>
      </c>
      <c r="F39" s="269">
        <v>1046121.6</v>
      </c>
      <c r="G39" s="269">
        <v>25360.82</v>
      </c>
      <c r="J39" s="121">
        <v>71747.87</v>
      </c>
      <c r="K39" s="121">
        <v>0</v>
      </c>
      <c r="N39" s="56">
        <v>0</v>
      </c>
      <c r="O39" s="56">
        <v>419982.22</v>
      </c>
      <c r="P39" s="56">
        <v>281990.99</v>
      </c>
      <c r="Q39" s="56">
        <v>0</v>
      </c>
      <c r="R39" s="56">
        <v>0</v>
      </c>
      <c r="S39" s="273">
        <v>0</v>
      </c>
      <c r="T39" s="273">
        <v>35233.42</v>
      </c>
      <c r="W39" s="273">
        <v>80000</v>
      </c>
      <c r="X39" s="273">
        <v>0</v>
      </c>
      <c r="AB39" s="56">
        <v>0</v>
      </c>
      <c r="AC39" s="56">
        <v>0</v>
      </c>
      <c r="AD39" s="56">
        <v>0</v>
      </c>
      <c r="AE39" s="56">
        <v>2381908.6800000002</v>
      </c>
      <c r="AF39" s="98">
        <v>94968.46</v>
      </c>
      <c r="AJ39" s="98">
        <v>125163.4</v>
      </c>
      <c r="AK39" s="98">
        <v>2700</v>
      </c>
      <c r="AL39" s="299">
        <v>174603.4</v>
      </c>
      <c r="AP39" s="122">
        <v>33724</v>
      </c>
      <c r="AQ39" s="122">
        <v>17850.28</v>
      </c>
      <c r="AT39" s="122">
        <v>4955</v>
      </c>
      <c r="AU39" s="83">
        <f t="shared" si="1"/>
        <v>1143230.29</v>
      </c>
      <c r="AV39" s="21">
        <f t="shared" si="2"/>
        <v>115233.42</v>
      </c>
      <c r="AW39" s="84">
        <f t="shared" si="3"/>
        <v>1027996.87</v>
      </c>
      <c r="AX39" s="24">
        <f t="shared" si="4"/>
        <v>222831.86</v>
      </c>
      <c r="AY39" s="25">
        <f t="shared" si="5"/>
        <v>231132.68</v>
      </c>
      <c r="AZ39" s="16">
        <f t="shared" si="6"/>
        <v>-8300.820000000007</v>
      </c>
    </row>
    <row r="40" spans="1:52" ht="15" thickBot="1" x14ac:dyDescent="0.25">
      <c r="A40" s="62" t="s">
        <v>306</v>
      </c>
      <c r="B40" s="62" t="s">
        <v>44</v>
      </c>
      <c r="C40" s="86">
        <v>3656</v>
      </c>
      <c r="D40" s="87" t="s">
        <v>846</v>
      </c>
      <c r="E40" s="56" t="s">
        <v>1635</v>
      </c>
      <c r="F40" s="269">
        <v>325338.73</v>
      </c>
      <c r="G40" s="269">
        <v>6821.24</v>
      </c>
      <c r="J40" s="121">
        <v>160006.99</v>
      </c>
      <c r="K40" s="121">
        <v>0</v>
      </c>
      <c r="N40" s="56">
        <v>0</v>
      </c>
      <c r="O40" s="56">
        <v>872276.76</v>
      </c>
      <c r="P40" s="56">
        <v>263725.96999999997</v>
      </c>
      <c r="Q40" s="56">
        <v>0</v>
      </c>
      <c r="R40" s="56">
        <v>0</v>
      </c>
      <c r="S40" s="273">
        <v>10907.9</v>
      </c>
      <c r="T40" s="273">
        <v>51842.99</v>
      </c>
      <c r="W40" s="273">
        <v>0</v>
      </c>
      <c r="X40" s="273">
        <v>0</v>
      </c>
      <c r="AB40" s="56">
        <v>0</v>
      </c>
      <c r="AC40" s="56">
        <v>0</v>
      </c>
      <c r="AD40" s="56">
        <v>0</v>
      </c>
      <c r="AE40" s="56">
        <v>2692203.68</v>
      </c>
      <c r="AF40" s="98">
        <v>131101.26999999999</v>
      </c>
      <c r="AJ40" s="98">
        <v>198109.5</v>
      </c>
      <c r="AK40" s="98">
        <v>5676</v>
      </c>
      <c r="AL40" s="299">
        <v>241825.5</v>
      </c>
      <c r="AP40" s="122">
        <v>76205.2</v>
      </c>
      <c r="AQ40" s="122">
        <v>24188.12</v>
      </c>
      <c r="AU40" s="83">
        <f t="shared" si="1"/>
        <v>492166.95999999996</v>
      </c>
      <c r="AV40" s="21">
        <f t="shared" si="2"/>
        <v>62750.89</v>
      </c>
      <c r="AW40" s="84">
        <f t="shared" si="3"/>
        <v>429416.06999999995</v>
      </c>
      <c r="AX40" s="24">
        <f t="shared" si="4"/>
        <v>334886.77</v>
      </c>
      <c r="AY40" s="25">
        <f t="shared" si="5"/>
        <v>342218.82</v>
      </c>
      <c r="AZ40" s="16">
        <f t="shared" si="6"/>
        <v>-7332.0499999999884</v>
      </c>
    </row>
    <row r="41" spans="1:52" ht="15" thickBot="1" x14ac:dyDescent="0.25">
      <c r="A41" s="62" t="s">
        <v>306</v>
      </c>
      <c r="B41" s="62" t="s">
        <v>44</v>
      </c>
      <c r="C41" s="86">
        <v>3640</v>
      </c>
      <c r="D41" s="87" t="s">
        <v>847</v>
      </c>
      <c r="E41" s="56" t="s">
        <v>1636</v>
      </c>
      <c r="F41" s="269">
        <v>125337.4</v>
      </c>
      <c r="G41" s="269">
        <v>14484</v>
      </c>
      <c r="J41" s="121">
        <v>96008.76</v>
      </c>
      <c r="K41" s="121">
        <v>0</v>
      </c>
      <c r="N41" s="56">
        <v>0</v>
      </c>
      <c r="O41" s="56">
        <v>391281.16</v>
      </c>
      <c r="P41" s="56">
        <v>245875.9</v>
      </c>
      <c r="Q41" s="56">
        <v>0</v>
      </c>
      <c r="R41" s="56">
        <v>0</v>
      </c>
      <c r="S41" s="273">
        <v>0</v>
      </c>
      <c r="T41" s="273">
        <v>29001</v>
      </c>
      <c r="W41" s="273">
        <v>13040</v>
      </c>
      <c r="X41" s="273">
        <v>484.5</v>
      </c>
      <c r="AB41" s="56">
        <v>0</v>
      </c>
      <c r="AC41" s="56">
        <v>0</v>
      </c>
      <c r="AD41" s="56">
        <v>-16416</v>
      </c>
      <c r="AE41" s="56">
        <v>2888756.2</v>
      </c>
      <c r="AF41" s="98">
        <v>65104.19</v>
      </c>
      <c r="AJ41" s="98">
        <v>172855</v>
      </c>
      <c r="AK41" s="98">
        <v>1500</v>
      </c>
      <c r="AL41" s="299">
        <v>230147</v>
      </c>
      <c r="AP41" s="122">
        <v>52610.5</v>
      </c>
      <c r="AQ41" s="122">
        <v>18587.39</v>
      </c>
      <c r="AT41" s="122">
        <v>4248</v>
      </c>
      <c r="AU41" s="83">
        <f t="shared" si="1"/>
        <v>235830.15999999997</v>
      </c>
      <c r="AV41" s="21">
        <f t="shared" si="2"/>
        <v>42525.5</v>
      </c>
      <c r="AW41" s="84">
        <f t="shared" si="3"/>
        <v>193304.65999999997</v>
      </c>
      <c r="AX41" s="24">
        <f t="shared" si="4"/>
        <v>239459.19</v>
      </c>
      <c r="AY41" s="25">
        <f t="shared" si="5"/>
        <v>305592.89</v>
      </c>
      <c r="AZ41" s="16">
        <f t="shared" si="6"/>
        <v>-66133.700000000012</v>
      </c>
    </row>
    <row r="42" spans="1:52" ht="15" thickBot="1" x14ac:dyDescent="0.25">
      <c r="A42" s="62" t="s">
        <v>306</v>
      </c>
      <c r="B42" s="62" t="s">
        <v>44</v>
      </c>
      <c r="C42" s="86">
        <v>7398</v>
      </c>
      <c r="D42" s="87" t="s">
        <v>848</v>
      </c>
      <c r="E42" s="56" t="s">
        <v>1637</v>
      </c>
      <c r="F42" s="269">
        <v>512275.27</v>
      </c>
      <c r="G42" s="269">
        <v>13243.6</v>
      </c>
      <c r="J42" s="121">
        <v>61757.62</v>
      </c>
      <c r="K42" s="121">
        <v>0</v>
      </c>
      <c r="N42" s="56">
        <v>0</v>
      </c>
      <c r="O42" s="56">
        <v>525928.78</v>
      </c>
      <c r="P42" s="56">
        <v>389452.3</v>
      </c>
      <c r="Q42" s="56">
        <v>0</v>
      </c>
      <c r="R42" s="56">
        <v>0</v>
      </c>
      <c r="S42" s="273">
        <v>0</v>
      </c>
      <c r="T42" s="273">
        <v>49502.95</v>
      </c>
      <c r="W42" s="273">
        <v>0</v>
      </c>
      <c r="X42" s="273">
        <v>0</v>
      </c>
      <c r="AB42" s="56">
        <v>0</v>
      </c>
      <c r="AC42" s="56">
        <v>0</v>
      </c>
      <c r="AD42" s="56">
        <v>-82</v>
      </c>
      <c r="AE42" s="56">
        <v>3281518.85</v>
      </c>
      <c r="AF42" s="98">
        <v>195126.91</v>
      </c>
      <c r="AJ42" s="98">
        <v>256095</v>
      </c>
      <c r="AK42" s="98">
        <v>16928.8</v>
      </c>
      <c r="AL42" s="299">
        <v>352875</v>
      </c>
      <c r="AP42" s="122">
        <v>70048.94</v>
      </c>
      <c r="AQ42" s="122">
        <v>27195.31</v>
      </c>
      <c r="AR42" s="122">
        <v>6421.9</v>
      </c>
      <c r="AT42" s="122">
        <v>5921</v>
      </c>
      <c r="AU42" s="83">
        <f t="shared" si="1"/>
        <v>587276.49</v>
      </c>
      <c r="AV42" s="21">
        <f t="shared" si="2"/>
        <v>49502.95</v>
      </c>
      <c r="AW42" s="84">
        <f t="shared" si="3"/>
        <v>537773.54</v>
      </c>
      <c r="AX42" s="24">
        <f t="shared" si="4"/>
        <v>468150.71</v>
      </c>
      <c r="AY42" s="25">
        <f t="shared" si="5"/>
        <v>462462.15</v>
      </c>
      <c r="AZ42" s="16">
        <f t="shared" si="6"/>
        <v>5688.5599999999977</v>
      </c>
    </row>
    <row r="43" spans="1:52" ht="15" thickBot="1" x14ac:dyDescent="0.25">
      <c r="A43" s="62" t="s">
        <v>306</v>
      </c>
      <c r="B43" s="62" t="s">
        <v>44</v>
      </c>
      <c r="C43" s="86">
        <v>7430</v>
      </c>
      <c r="D43" s="87" t="s">
        <v>849</v>
      </c>
      <c r="E43" s="56" t="s">
        <v>1638</v>
      </c>
      <c r="F43" s="269">
        <v>729350.46</v>
      </c>
      <c r="G43" s="269">
        <v>28638</v>
      </c>
      <c r="J43" s="121">
        <v>143082.96</v>
      </c>
      <c r="K43" s="121">
        <v>0</v>
      </c>
      <c r="N43" s="56">
        <v>0</v>
      </c>
      <c r="O43" s="56">
        <v>269339.45</v>
      </c>
      <c r="P43" s="56">
        <v>331535.34999999998</v>
      </c>
      <c r="Q43" s="56">
        <v>0</v>
      </c>
      <c r="R43" s="56">
        <v>0</v>
      </c>
      <c r="S43" s="273">
        <v>4800</v>
      </c>
      <c r="T43" s="273">
        <v>53121.68</v>
      </c>
      <c r="W43" s="273">
        <v>0</v>
      </c>
      <c r="X43" s="273">
        <v>0</v>
      </c>
      <c r="AB43" s="56">
        <v>42500</v>
      </c>
      <c r="AC43" s="56">
        <v>0</v>
      </c>
      <c r="AD43" s="56">
        <v>66302.960000000006</v>
      </c>
      <c r="AE43" s="56">
        <v>3750097.45</v>
      </c>
      <c r="AF43" s="98">
        <v>72113.490000000005</v>
      </c>
      <c r="AJ43" s="98">
        <v>219135</v>
      </c>
      <c r="AK43" s="98">
        <v>16376.2</v>
      </c>
      <c r="AL43" s="299">
        <v>299975</v>
      </c>
      <c r="AP43" s="122">
        <v>72324.600000000006</v>
      </c>
      <c r="AQ43" s="122">
        <v>32627.119999999999</v>
      </c>
      <c r="AT43" s="122">
        <v>11546</v>
      </c>
      <c r="AU43" s="83">
        <f t="shared" si="1"/>
        <v>901071.41999999993</v>
      </c>
      <c r="AV43" s="21">
        <f t="shared" si="2"/>
        <v>57921.68</v>
      </c>
      <c r="AW43" s="84">
        <f t="shared" si="3"/>
        <v>843149.73999999987</v>
      </c>
      <c r="AX43" s="24">
        <f t="shared" si="4"/>
        <v>307624.69</v>
      </c>
      <c r="AY43" s="25">
        <f t="shared" si="5"/>
        <v>416472.72</v>
      </c>
      <c r="AZ43" s="16">
        <f t="shared" si="6"/>
        <v>-108848.02999999997</v>
      </c>
    </row>
    <row r="44" spans="1:52" ht="15" thickBot="1" x14ac:dyDescent="0.25">
      <c r="A44" s="62" t="s">
        <v>306</v>
      </c>
      <c r="B44" s="62" t="s">
        <v>44</v>
      </c>
      <c r="C44" s="86">
        <v>2978</v>
      </c>
      <c r="D44" s="87" t="s">
        <v>850</v>
      </c>
      <c r="E44" s="56" t="s">
        <v>1639</v>
      </c>
      <c r="F44" s="269">
        <v>385764.61</v>
      </c>
      <c r="G44" s="269">
        <v>3500.01</v>
      </c>
      <c r="J44" s="121">
        <v>80019.69</v>
      </c>
      <c r="K44" s="121">
        <v>0</v>
      </c>
      <c r="N44" s="56">
        <v>0</v>
      </c>
      <c r="O44" s="56">
        <v>415984.35</v>
      </c>
      <c r="P44" s="56">
        <v>336826.08</v>
      </c>
      <c r="Q44" s="56">
        <v>0</v>
      </c>
      <c r="R44" s="56">
        <v>0</v>
      </c>
      <c r="S44" s="273">
        <v>6000</v>
      </c>
      <c r="T44" s="273">
        <v>22949.24</v>
      </c>
      <c r="W44" s="273">
        <v>0</v>
      </c>
      <c r="X44" s="273">
        <v>0</v>
      </c>
      <c r="AB44" s="56">
        <v>0</v>
      </c>
      <c r="AC44" s="56">
        <v>0</v>
      </c>
      <c r="AD44" s="56">
        <v>0</v>
      </c>
      <c r="AE44" s="56">
        <v>1851653.95</v>
      </c>
      <c r="AF44" s="98">
        <v>53203.74</v>
      </c>
      <c r="AJ44" s="98">
        <v>104359.07</v>
      </c>
      <c r="AK44" s="98">
        <v>1500</v>
      </c>
      <c r="AL44" s="299">
        <v>173871.07</v>
      </c>
      <c r="AP44" s="122">
        <v>57685.8</v>
      </c>
      <c r="AQ44" s="122">
        <v>15236.09</v>
      </c>
      <c r="AT44" s="122">
        <v>6801</v>
      </c>
      <c r="AU44" s="83">
        <f t="shared" si="1"/>
        <v>469284.31</v>
      </c>
      <c r="AV44" s="21">
        <f t="shared" si="2"/>
        <v>28949.24</v>
      </c>
      <c r="AW44" s="84">
        <f t="shared" si="3"/>
        <v>440335.07</v>
      </c>
      <c r="AX44" s="24">
        <f t="shared" si="4"/>
        <v>159062.81</v>
      </c>
      <c r="AY44" s="25">
        <f t="shared" si="5"/>
        <v>253593.96</v>
      </c>
      <c r="AZ44" s="16">
        <f t="shared" si="6"/>
        <v>-94531.15</v>
      </c>
    </row>
    <row r="45" spans="1:52" ht="15" thickBot="1" x14ac:dyDescent="0.25">
      <c r="A45" s="62" t="s">
        <v>306</v>
      </c>
      <c r="B45" s="62" t="s">
        <v>44</v>
      </c>
      <c r="C45" s="86">
        <v>3394</v>
      </c>
      <c r="D45" s="87" t="s">
        <v>851</v>
      </c>
      <c r="E45" s="56" t="s">
        <v>1781</v>
      </c>
      <c r="F45" s="269">
        <v>269191.46999999997</v>
      </c>
      <c r="G45" s="269">
        <v>11473.3</v>
      </c>
      <c r="J45" s="121">
        <v>56189.86</v>
      </c>
      <c r="K45" s="121">
        <v>0</v>
      </c>
      <c r="N45" s="56">
        <v>0</v>
      </c>
      <c r="O45" s="56">
        <v>391072.26</v>
      </c>
      <c r="P45" s="56">
        <v>399009.08</v>
      </c>
      <c r="Q45" s="56">
        <v>0</v>
      </c>
      <c r="R45" s="56">
        <v>0</v>
      </c>
      <c r="S45" s="273">
        <v>0</v>
      </c>
      <c r="T45" s="273">
        <v>25375</v>
      </c>
      <c r="W45" s="273">
        <v>0</v>
      </c>
      <c r="X45" s="273">
        <v>0</v>
      </c>
      <c r="AB45" s="56">
        <v>0</v>
      </c>
      <c r="AC45" s="56">
        <v>0</v>
      </c>
      <c r="AD45" s="56">
        <v>-1520</v>
      </c>
      <c r="AE45" s="56">
        <v>1865771.67</v>
      </c>
      <c r="AF45" s="98">
        <v>83991.48</v>
      </c>
      <c r="AJ45" s="98">
        <v>101640.5</v>
      </c>
      <c r="AK45" s="98">
        <v>16831.12</v>
      </c>
      <c r="AL45" s="299">
        <v>135010.5</v>
      </c>
      <c r="AP45" s="122">
        <v>43694.15</v>
      </c>
      <c r="AQ45" s="122">
        <v>17418.939999999999</v>
      </c>
      <c r="AT45" s="122">
        <v>770</v>
      </c>
      <c r="AU45" s="83">
        <f t="shared" si="1"/>
        <v>336854.62999999995</v>
      </c>
      <c r="AV45" s="21">
        <f t="shared" si="2"/>
        <v>25375</v>
      </c>
      <c r="AW45" s="84">
        <f t="shared" si="3"/>
        <v>311479.62999999995</v>
      </c>
      <c r="AX45" s="24">
        <f t="shared" si="4"/>
        <v>202463.09999999998</v>
      </c>
      <c r="AY45" s="25">
        <f t="shared" si="5"/>
        <v>196893.59</v>
      </c>
      <c r="AZ45" s="16">
        <f t="shared" si="6"/>
        <v>5569.5099999999802</v>
      </c>
    </row>
    <row r="46" spans="1:52" ht="15" thickBot="1" x14ac:dyDescent="0.25">
      <c r="A46" s="62" t="s">
        <v>306</v>
      </c>
      <c r="B46" s="62" t="s">
        <v>44</v>
      </c>
      <c r="C46" s="86">
        <v>1969</v>
      </c>
      <c r="D46" s="87" t="s">
        <v>852</v>
      </c>
      <c r="E46" s="56" t="s">
        <v>1782</v>
      </c>
      <c r="F46" s="269">
        <v>194745.06</v>
      </c>
      <c r="G46" s="269">
        <v>4088.5</v>
      </c>
      <c r="J46" s="121">
        <v>35201.230000000003</v>
      </c>
      <c r="K46" s="121">
        <v>0</v>
      </c>
      <c r="N46" s="56">
        <v>0</v>
      </c>
      <c r="O46" s="56">
        <v>493084.52</v>
      </c>
      <c r="P46" s="56">
        <v>223961.73</v>
      </c>
      <c r="Q46" s="56">
        <v>0</v>
      </c>
      <c r="R46" s="56">
        <v>0</v>
      </c>
      <c r="S46" s="273">
        <v>0</v>
      </c>
      <c r="T46" s="273">
        <v>24050</v>
      </c>
      <c r="W46" s="273">
        <v>0</v>
      </c>
      <c r="X46" s="273">
        <v>0</v>
      </c>
      <c r="AB46" s="56">
        <v>47300</v>
      </c>
      <c r="AC46" s="56">
        <v>0</v>
      </c>
      <c r="AD46" s="56">
        <v>10026.57</v>
      </c>
      <c r="AE46" s="56">
        <v>1234901.48</v>
      </c>
      <c r="AF46" s="98">
        <v>10512.68</v>
      </c>
      <c r="AJ46" s="98">
        <v>111900</v>
      </c>
      <c r="AK46" s="98">
        <v>5000</v>
      </c>
      <c r="AL46" s="299">
        <v>142968</v>
      </c>
      <c r="AO46" s="122">
        <v>550</v>
      </c>
      <c r="AP46" s="122">
        <v>15401.67</v>
      </c>
      <c r="AQ46" s="122">
        <v>11617.02</v>
      </c>
      <c r="AR46" s="122">
        <v>190</v>
      </c>
      <c r="AT46" s="122">
        <v>1388</v>
      </c>
      <c r="AU46" s="83">
        <f t="shared" si="1"/>
        <v>234034.79</v>
      </c>
      <c r="AV46" s="21">
        <f t="shared" si="2"/>
        <v>24050</v>
      </c>
      <c r="AW46" s="84">
        <f t="shared" si="3"/>
        <v>209984.79</v>
      </c>
      <c r="AX46" s="24">
        <f t="shared" si="4"/>
        <v>127412.68</v>
      </c>
      <c r="AY46" s="25">
        <f t="shared" si="5"/>
        <v>172114.69</v>
      </c>
      <c r="AZ46" s="16">
        <f t="shared" si="6"/>
        <v>-44702.010000000009</v>
      </c>
    </row>
    <row r="47" spans="1:52" ht="15" thickBot="1" x14ac:dyDescent="0.25">
      <c r="A47" s="62" t="s">
        <v>306</v>
      </c>
      <c r="B47" s="62" t="s">
        <v>44</v>
      </c>
      <c r="C47" s="86">
        <v>3732</v>
      </c>
      <c r="D47" s="87" t="s">
        <v>853</v>
      </c>
      <c r="E47" s="56" t="s">
        <v>1800</v>
      </c>
      <c r="F47" s="269">
        <v>243533.92</v>
      </c>
      <c r="G47" s="269">
        <v>12127.5</v>
      </c>
      <c r="J47" s="121">
        <v>168571.03</v>
      </c>
      <c r="K47" s="121">
        <v>0</v>
      </c>
      <c r="N47" s="56">
        <v>0</v>
      </c>
      <c r="O47" s="56">
        <v>1178175.42</v>
      </c>
      <c r="P47" s="56">
        <v>287205.45</v>
      </c>
      <c r="Q47" s="56">
        <v>0</v>
      </c>
      <c r="R47" s="56">
        <v>0</v>
      </c>
      <c r="S47" s="273">
        <v>7800</v>
      </c>
      <c r="T47" s="273">
        <v>31957.33</v>
      </c>
      <c r="W47" s="273">
        <v>0</v>
      </c>
      <c r="X47" s="273">
        <v>0</v>
      </c>
      <c r="AB47" s="56">
        <v>85261.87</v>
      </c>
      <c r="AC47" s="56">
        <v>0</v>
      </c>
      <c r="AD47" s="56">
        <v>0</v>
      </c>
      <c r="AE47" s="56">
        <v>2300894.7000000002</v>
      </c>
      <c r="AF47" s="98">
        <v>39008.15</v>
      </c>
      <c r="AJ47" s="98">
        <v>137956</v>
      </c>
      <c r="AK47" s="98">
        <v>20374.89</v>
      </c>
      <c r="AL47" s="299">
        <v>197316</v>
      </c>
      <c r="AP47" s="122">
        <v>41922.94</v>
      </c>
      <c r="AQ47" s="122">
        <v>15755.61</v>
      </c>
      <c r="AU47" s="83">
        <f t="shared" si="1"/>
        <v>424232.45</v>
      </c>
      <c r="AV47" s="21">
        <f t="shared" si="2"/>
        <v>39757.33</v>
      </c>
      <c r="AW47" s="84">
        <f t="shared" si="3"/>
        <v>384475.12</v>
      </c>
      <c r="AX47" s="24">
        <f t="shared" si="4"/>
        <v>197339.03999999998</v>
      </c>
      <c r="AY47" s="25">
        <f t="shared" si="5"/>
        <v>254994.55</v>
      </c>
      <c r="AZ47" s="16">
        <f t="shared" si="6"/>
        <v>-57655.510000000009</v>
      </c>
    </row>
    <row r="48" spans="1:52" ht="15" thickBot="1" x14ac:dyDescent="0.25">
      <c r="A48" s="62" t="s">
        <v>306</v>
      </c>
      <c r="B48" s="62" t="s">
        <v>44</v>
      </c>
      <c r="C48" s="86">
        <v>3225</v>
      </c>
      <c r="D48" s="87" t="s">
        <v>854</v>
      </c>
      <c r="E48" s="56" t="s">
        <v>1807</v>
      </c>
      <c r="F48" s="269">
        <v>262909.57</v>
      </c>
      <c r="G48" s="269">
        <v>11400</v>
      </c>
      <c r="J48" s="121">
        <v>54702.97</v>
      </c>
      <c r="K48" s="121">
        <v>0</v>
      </c>
      <c r="N48" s="56">
        <v>0</v>
      </c>
      <c r="O48" s="56">
        <v>4203486.32</v>
      </c>
      <c r="P48" s="56">
        <v>271709.88</v>
      </c>
      <c r="Q48" s="56">
        <v>0</v>
      </c>
      <c r="R48" s="56">
        <v>0</v>
      </c>
      <c r="S48" s="273">
        <v>4000</v>
      </c>
      <c r="T48" s="273">
        <v>27396.58</v>
      </c>
      <c r="W48" s="273">
        <v>0</v>
      </c>
      <c r="X48" s="273">
        <v>0</v>
      </c>
      <c r="AB48" s="56">
        <v>0</v>
      </c>
      <c r="AC48" s="56">
        <v>0</v>
      </c>
      <c r="AD48" s="56">
        <v>30538.22</v>
      </c>
      <c r="AE48" s="56">
        <v>4006426</v>
      </c>
      <c r="AF48" s="98">
        <v>39326.32</v>
      </c>
      <c r="AJ48" s="98">
        <v>70689.5</v>
      </c>
      <c r="AK48" s="98">
        <v>1500</v>
      </c>
      <c r="AL48" s="299">
        <v>124009.5</v>
      </c>
      <c r="AP48" s="122">
        <v>43777.72</v>
      </c>
      <c r="AQ48" s="122">
        <v>29927.98</v>
      </c>
      <c r="AT48" s="122">
        <v>8996</v>
      </c>
      <c r="AU48" s="83">
        <f t="shared" si="1"/>
        <v>329012.54000000004</v>
      </c>
      <c r="AV48" s="21">
        <f t="shared" si="2"/>
        <v>31396.58</v>
      </c>
      <c r="AW48" s="84">
        <f t="shared" si="3"/>
        <v>297615.96000000002</v>
      </c>
      <c r="AX48" s="24">
        <f t="shared" si="4"/>
        <v>111515.82</v>
      </c>
      <c r="AY48" s="25">
        <f t="shared" si="5"/>
        <v>206711.2</v>
      </c>
      <c r="AZ48" s="16">
        <f t="shared" si="6"/>
        <v>-95195.38</v>
      </c>
    </row>
    <row r="49" spans="1:52" ht="15" thickBot="1" x14ac:dyDescent="0.25">
      <c r="A49" s="62" t="s">
        <v>31</v>
      </c>
      <c r="B49" s="62" t="s">
        <v>32</v>
      </c>
      <c r="C49" s="86">
        <v>3207</v>
      </c>
      <c r="D49" s="87" t="s">
        <v>855</v>
      </c>
      <c r="E49" s="56" t="s">
        <v>1640</v>
      </c>
      <c r="F49" s="269">
        <v>171625.13</v>
      </c>
      <c r="G49" s="269">
        <v>164232.31</v>
      </c>
      <c r="J49" s="121">
        <v>135613.07</v>
      </c>
      <c r="K49" s="121">
        <v>0</v>
      </c>
      <c r="N49" s="56">
        <v>0</v>
      </c>
      <c r="O49" s="56">
        <v>387690.52</v>
      </c>
      <c r="P49" s="56">
        <v>339548.39</v>
      </c>
      <c r="Q49" s="56">
        <v>0</v>
      </c>
      <c r="R49" s="56">
        <v>0</v>
      </c>
      <c r="S49" s="273">
        <v>8000</v>
      </c>
      <c r="T49" s="273">
        <v>39668.199999999997</v>
      </c>
      <c r="W49" s="273">
        <v>0</v>
      </c>
      <c r="X49" s="273">
        <v>0</v>
      </c>
      <c r="AB49" s="56">
        <v>0</v>
      </c>
      <c r="AC49" s="56">
        <v>0</v>
      </c>
      <c r="AD49" s="56">
        <v>0</v>
      </c>
      <c r="AE49" s="56">
        <v>1877057.75</v>
      </c>
      <c r="AF49" s="98">
        <v>16416.05</v>
      </c>
      <c r="AJ49" s="98">
        <v>146070</v>
      </c>
      <c r="AL49" s="299">
        <v>173855</v>
      </c>
      <c r="AP49" s="122">
        <v>61901.7</v>
      </c>
      <c r="AQ49" s="122">
        <v>15311.4</v>
      </c>
      <c r="AU49" s="83">
        <f t="shared" si="1"/>
        <v>471470.51</v>
      </c>
      <c r="AV49" s="21">
        <f t="shared" si="2"/>
        <v>47668.2</v>
      </c>
      <c r="AW49" s="84">
        <f t="shared" si="3"/>
        <v>423802.31</v>
      </c>
      <c r="AX49" s="24">
        <f t="shared" si="4"/>
        <v>162486.04999999999</v>
      </c>
      <c r="AY49" s="25">
        <f t="shared" si="5"/>
        <v>251068.1</v>
      </c>
      <c r="AZ49" s="16">
        <f t="shared" si="6"/>
        <v>-88582.050000000017</v>
      </c>
    </row>
    <row r="50" spans="1:52" ht="15" thickBot="1" x14ac:dyDescent="0.25">
      <c r="A50" s="62" t="s">
        <v>31</v>
      </c>
      <c r="B50" s="62" t="s">
        <v>32</v>
      </c>
      <c r="C50" s="86">
        <v>3287</v>
      </c>
      <c r="D50" s="87" t="s">
        <v>856</v>
      </c>
      <c r="E50" s="56" t="s">
        <v>1641</v>
      </c>
      <c r="F50" s="269">
        <v>10448.85</v>
      </c>
      <c r="G50" s="269">
        <v>162806.09</v>
      </c>
      <c r="J50" s="121">
        <v>79660.61</v>
      </c>
      <c r="K50" s="121">
        <v>0</v>
      </c>
      <c r="N50" s="56">
        <v>0</v>
      </c>
      <c r="O50" s="56">
        <v>470632.6</v>
      </c>
      <c r="P50" s="56">
        <v>364199.86</v>
      </c>
      <c r="Q50" s="56">
        <v>0</v>
      </c>
      <c r="R50" s="56">
        <v>0</v>
      </c>
      <c r="S50" s="273">
        <v>0</v>
      </c>
      <c r="T50" s="273">
        <v>26738</v>
      </c>
      <c r="W50" s="273">
        <v>0</v>
      </c>
      <c r="X50" s="273">
        <v>0</v>
      </c>
      <c r="AB50" s="56">
        <v>0</v>
      </c>
      <c r="AC50" s="56">
        <v>0</v>
      </c>
      <c r="AD50" s="56">
        <v>0</v>
      </c>
      <c r="AE50" s="56">
        <v>2506199.65</v>
      </c>
      <c r="AF50" s="98">
        <v>117643.51</v>
      </c>
      <c r="AJ50" s="98">
        <v>207414.8</v>
      </c>
      <c r="AL50" s="299">
        <v>228444.79999999999</v>
      </c>
      <c r="AP50" s="122">
        <v>57914.84</v>
      </c>
      <c r="AQ50" s="122">
        <v>7313.34</v>
      </c>
      <c r="AU50" s="83">
        <f t="shared" si="1"/>
        <v>252915.55</v>
      </c>
      <c r="AV50" s="21">
        <f t="shared" si="2"/>
        <v>26738</v>
      </c>
      <c r="AW50" s="84">
        <f t="shared" si="3"/>
        <v>226177.55</v>
      </c>
      <c r="AX50" s="24">
        <f t="shared" si="4"/>
        <v>325058.31</v>
      </c>
      <c r="AY50" s="25">
        <f t="shared" si="5"/>
        <v>293672.98000000004</v>
      </c>
      <c r="AZ50" s="16">
        <f t="shared" si="6"/>
        <v>31385.329999999958</v>
      </c>
    </row>
    <row r="51" spans="1:52" s="75" customFormat="1" ht="15" thickBot="1" x14ac:dyDescent="0.25">
      <c r="A51" s="266" t="s">
        <v>31</v>
      </c>
      <c r="B51" s="266" t="s">
        <v>32</v>
      </c>
      <c r="C51" s="107">
        <v>2936</v>
      </c>
      <c r="D51" s="108" t="s">
        <v>857</v>
      </c>
      <c r="E51" s="56" t="s">
        <v>1642</v>
      </c>
      <c r="F51" s="269">
        <v>38528.699999999997</v>
      </c>
      <c r="G51" s="269">
        <v>19837.86</v>
      </c>
      <c r="H51" s="269"/>
      <c r="I51" s="269"/>
      <c r="J51" s="121">
        <v>84775.26</v>
      </c>
      <c r="K51" s="121">
        <v>0</v>
      </c>
      <c r="L51" s="56"/>
      <c r="M51" s="56"/>
      <c r="N51" s="56">
        <v>0</v>
      </c>
      <c r="O51" s="56">
        <v>35345.81</v>
      </c>
      <c r="P51" s="56">
        <v>211412.25</v>
      </c>
      <c r="Q51" s="56">
        <v>0</v>
      </c>
      <c r="R51" s="56">
        <v>0</v>
      </c>
      <c r="S51" s="273">
        <v>2000</v>
      </c>
      <c r="T51" s="273">
        <v>42380.9</v>
      </c>
      <c r="U51" s="273"/>
      <c r="V51" s="273"/>
      <c r="W51" s="273">
        <v>0</v>
      </c>
      <c r="X51" s="273">
        <v>0</v>
      </c>
      <c r="Y51" s="273"/>
      <c r="Z51" s="56"/>
      <c r="AA51" s="56"/>
      <c r="AB51" s="56">
        <v>0</v>
      </c>
      <c r="AC51" s="56">
        <v>-238853.94</v>
      </c>
      <c r="AD51" s="56">
        <v>0</v>
      </c>
      <c r="AE51" s="56">
        <v>1985151.03</v>
      </c>
      <c r="AF51" s="98">
        <v>28037.24</v>
      </c>
      <c r="AG51" s="98"/>
      <c r="AH51" s="98"/>
      <c r="AI51" s="98"/>
      <c r="AJ51" s="98">
        <v>148389.5</v>
      </c>
      <c r="AK51" s="98"/>
      <c r="AL51" s="299">
        <v>181089.5</v>
      </c>
      <c r="AM51" s="122"/>
      <c r="AN51" s="122"/>
      <c r="AO51" s="122"/>
      <c r="AP51" s="122">
        <v>51891.76</v>
      </c>
      <c r="AQ51" s="122">
        <v>13601.88</v>
      </c>
      <c r="AR51" s="122"/>
      <c r="AS51" s="122"/>
      <c r="AT51" s="122"/>
      <c r="AU51" s="83">
        <f t="shared" si="1"/>
        <v>143141.82</v>
      </c>
      <c r="AV51" s="21">
        <f t="shared" si="2"/>
        <v>44380.9</v>
      </c>
      <c r="AW51" s="84">
        <f t="shared" si="3"/>
        <v>98760.920000000013</v>
      </c>
      <c r="AX51" s="24">
        <f t="shared" si="4"/>
        <v>176426.74</v>
      </c>
      <c r="AY51" s="25">
        <f t="shared" si="5"/>
        <v>246583.14</v>
      </c>
      <c r="AZ51" s="109">
        <f t="shared" si="6"/>
        <v>-70156.400000000023</v>
      </c>
    </row>
    <row r="52" spans="1:52" s="75" customFormat="1" ht="15" thickBot="1" x14ac:dyDescent="0.25">
      <c r="A52" s="266" t="s">
        <v>31</v>
      </c>
      <c r="B52" s="266" t="s">
        <v>32</v>
      </c>
      <c r="C52" s="107">
        <v>2495</v>
      </c>
      <c r="D52" s="108" t="s">
        <v>858</v>
      </c>
      <c r="E52" s="56" t="s">
        <v>1643</v>
      </c>
      <c r="F52" s="269">
        <v>76445.679999999993</v>
      </c>
      <c r="G52" s="269">
        <v>62581.15</v>
      </c>
      <c r="H52" s="269"/>
      <c r="I52" s="269"/>
      <c r="J52" s="121">
        <v>85190.11</v>
      </c>
      <c r="K52" s="121">
        <v>0</v>
      </c>
      <c r="L52" s="56"/>
      <c r="M52" s="56"/>
      <c r="N52" s="56">
        <v>0</v>
      </c>
      <c r="O52" s="56">
        <v>769272.9</v>
      </c>
      <c r="P52" s="56">
        <v>252655.04</v>
      </c>
      <c r="Q52" s="56">
        <v>0</v>
      </c>
      <c r="R52" s="56">
        <v>0</v>
      </c>
      <c r="S52" s="273">
        <v>29972</v>
      </c>
      <c r="T52" s="273">
        <v>28185</v>
      </c>
      <c r="U52" s="273"/>
      <c r="V52" s="273"/>
      <c r="W52" s="273">
        <v>0</v>
      </c>
      <c r="X52" s="273">
        <v>0</v>
      </c>
      <c r="Y52" s="273"/>
      <c r="Z52" s="56"/>
      <c r="AA52" s="56"/>
      <c r="AB52" s="56">
        <v>0</v>
      </c>
      <c r="AC52" s="56">
        <v>-274361.78999999998</v>
      </c>
      <c r="AD52" s="56">
        <v>-355164.49</v>
      </c>
      <c r="AE52" s="56">
        <v>1821817.03</v>
      </c>
      <c r="AF52" s="98">
        <v>129559.95</v>
      </c>
      <c r="AG52" s="98">
        <v>0</v>
      </c>
      <c r="AH52" s="98"/>
      <c r="AI52" s="98"/>
      <c r="AJ52" s="98">
        <v>222089</v>
      </c>
      <c r="AK52" s="98"/>
      <c r="AL52" s="299">
        <v>266264</v>
      </c>
      <c r="AM52" s="122"/>
      <c r="AN52" s="122"/>
      <c r="AO52" s="122"/>
      <c r="AP52" s="122">
        <v>73202</v>
      </c>
      <c r="AQ52" s="122">
        <v>6136.82</v>
      </c>
      <c r="AR52" s="122"/>
      <c r="AS52" s="122"/>
      <c r="AT52" s="122"/>
      <c r="AU52" s="83">
        <f t="shared" si="1"/>
        <v>224216.94</v>
      </c>
      <c r="AV52" s="21">
        <f t="shared" si="2"/>
        <v>58157</v>
      </c>
      <c r="AW52" s="84">
        <f t="shared" si="3"/>
        <v>166059.94</v>
      </c>
      <c r="AX52" s="24">
        <f t="shared" si="4"/>
        <v>351648.95</v>
      </c>
      <c r="AY52" s="25">
        <f t="shared" si="5"/>
        <v>345602.82</v>
      </c>
      <c r="AZ52" s="109">
        <f t="shared" si="6"/>
        <v>6046.1300000000047</v>
      </c>
    </row>
    <row r="53" spans="1:52" s="75" customFormat="1" ht="15" thickBot="1" x14ac:dyDescent="0.25">
      <c r="A53" s="266" t="s">
        <v>31</v>
      </c>
      <c r="B53" s="266" t="s">
        <v>32</v>
      </c>
      <c r="C53" s="107">
        <v>5264</v>
      </c>
      <c r="D53" s="108" t="s">
        <v>859</v>
      </c>
      <c r="E53" s="56" t="s">
        <v>1644</v>
      </c>
      <c r="F53" s="269">
        <v>333681.28000000003</v>
      </c>
      <c r="G53" s="269">
        <v>211382.46</v>
      </c>
      <c r="H53" s="269"/>
      <c r="I53" s="269"/>
      <c r="J53" s="121">
        <v>471508.65</v>
      </c>
      <c r="K53" s="121">
        <v>0</v>
      </c>
      <c r="L53" s="56"/>
      <c r="M53" s="56"/>
      <c r="N53" s="56">
        <v>0</v>
      </c>
      <c r="O53" s="56">
        <v>564521.15</v>
      </c>
      <c r="P53" s="56">
        <v>524119.11</v>
      </c>
      <c r="Q53" s="56">
        <v>0</v>
      </c>
      <c r="R53" s="56">
        <v>0</v>
      </c>
      <c r="S53" s="273">
        <v>38500</v>
      </c>
      <c r="T53" s="273">
        <v>534522.75</v>
      </c>
      <c r="U53" s="273"/>
      <c r="V53" s="273"/>
      <c r="W53" s="273">
        <v>0</v>
      </c>
      <c r="X53" s="273">
        <v>0</v>
      </c>
      <c r="Y53" s="273"/>
      <c r="Z53" s="56"/>
      <c r="AA53" s="56"/>
      <c r="AB53" s="56">
        <v>0</v>
      </c>
      <c r="AC53" s="56">
        <v>0</v>
      </c>
      <c r="AD53" s="56">
        <v>-4978786.1500000004</v>
      </c>
      <c r="AE53" s="56">
        <v>1102265.42</v>
      </c>
      <c r="AF53" s="98">
        <v>1390.36</v>
      </c>
      <c r="AG53" s="98"/>
      <c r="AH53" s="98"/>
      <c r="AI53" s="98"/>
      <c r="AJ53" s="98">
        <v>161343</v>
      </c>
      <c r="AK53" s="98"/>
      <c r="AL53" s="299">
        <v>274610</v>
      </c>
      <c r="AM53" s="122"/>
      <c r="AN53" s="122"/>
      <c r="AO53" s="122"/>
      <c r="AP53" s="122">
        <v>77765.440000000002</v>
      </c>
      <c r="AQ53" s="122">
        <v>10175</v>
      </c>
      <c r="AR53" s="122"/>
      <c r="AS53" s="122">
        <v>0</v>
      </c>
      <c r="AT53" s="122"/>
      <c r="AU53" s="83">
        <f t="shared" si="1"/>
        <v>1016572.39</v>
      </c>
      <c r="AV53" s="21">
        <f t="shared" si="2"/>
        <v>573022.75</v>
      </c>
      <c r="AW53" s="84">
        <f t="shared" si="3"/>
        <v>443549.64</v>
      </c>
      <c r="AX53" s="24">
        <f t="shared" si="4"/>
        <v>162733.35999999999</v>
      </c>
      <c r="AY53" s="25">
        <f t="shared" si="5"/>
        <v>362550.44</v>
      </c>
      <c r="AZ53" s="109">
        <f t="shared" si="6"/>
        <v>-199817.08000000002</v>
      </c>
    </row>
    <row r="54" spans="1:52" ht="15" thickBot="1" x14ac:dyDescent="0.25">
      <c r="A54" s="62" t="s">
        <v>31</v>
      </c>
      <c r="B54" s="62" t="s">
        <v>32</v>
      </c>
      <c r="C54" s="86">
        <v>2213</v>
      </c>
      <c r="D54" s="87" t="s">
        <v>860</v>
      </c>
      <c r="E54" s="56" t="s">
        <v>1645</v>
      </c>
      <c r="F54" s="269">
        <v>379729.04</v>
      </c>
      <c r="G54" s="269">
        <v>165981.82</v>
      </c>
      <c r="J54" s="121">
        <v>82208.509999999995</v>
      </c>
      <c r="K54" s="121">
        <v>0</v>
      </c>
      <c r="N54" s="56">
        <v>0</v>
      </c>
      <c r="O54" s="56">
        <v>141282.82999999999</v>
      </c>
      <c r="P54" s="56">
        <v>157308.70000000001</v>
      </c>
      <c r="Q54" s="56">
        <v>0</v>
      </c>
      <c r="R54" s="56">
        <v>0</v>
      </c>
      <c r="S54" s="273">
        <v>0</v>
      </c>
      <c r="T54" s="273">
        <v>26990</v>
      </c>
      <c r="W54" s="273">
        <v>0</v>
      </c>
      <c r="X54" s="273">
        <v>0</v>
      </c>
      <c r="AB54" s="56">
        <v>0</v>
      </c>
      <c r="AC54" s="56">
        <v>-120959.07</v>
      </c>
      <c r="AD54" s="56">
        <v>0</v>
      </c>
      <c r="AE54" s="56">
        <v>2172216.88</v>
      </c>
      <c r="AF54" s="98">
        <v>17875.18</v>
      </c>
      <c r="AG54" s="98">
        <v>75000</v>
      </c>
      <c r="AJ54" s="98">
        <v>114989.2</v>
      </c>
      <c r="AL54" s="299">
        <v>145175.20000000001</v>
      </c>
      <c r="AP54" s="122">
        <v>47738.6</v>
      </c>
      <c r="AQ54" s="122">
        <v>8143.82</v>
      </c>
      <c r="AU54" s="83">
        <f t="shared" si="1"/>
        <v>627919.37</v>
      </c>
      <c r="AV54" s="21">
        <f t="shared" si="2"/>
        <v>26990</v>
      </c>
      <c r="AW54" s="84">
        <f t="shared" si="3"/>
        <v>600929.37</v>
      </c>
      <c r="AX54" s="24">
        <f t="shared" si="4"/>
        <v>207864.38</v>
      </c>
      <c r="AY54" s="25">
        <f t="shared" si="5"/>
        <v>201057.62000000002</v>
      </c>
      <c r="AZ54" s="16">
        <f t="shared" si="6"/>
        <v>6806.7599999999802</v>
      </c>
    </row>
    <row r="55" spans="1:52" ht="15" thickBot="1" x14ac:dyDescent="0.25">
      <c r="A55" s="62" t="s">
        <v>31</v>
      </c>
      <c r="B55" s="62" t="s">
        <v>32</v>
      </c>
      <c r="C55" s="86">
        <v>2562</v>
      </c>
      <c r="D55" s="87" t="s">
        <v>861</v>
      </c>
      <c r="E55" s="56" t="s">
        <v>1646</v>
      </c>
      <c r="F55" s="269">
        <v>43218.22</v>
      </c>
      <c r="G55" s="269">
        <v>99575.56</v>
      </c>
      <c r="J55" s="121">
        <v>62968.45</v>
      </c>
      <c r="K55" s="121">
        <v>0</v>
      </c>
      <c r="N55" s="56">
        <v>0</v>
      </c>
      <c r="O55" s="56">
        <v>1249343.04</v>
      </c>
      <c r="P55" s="56">
        <v>615169.89</v>
      </c>
      <c r="Q55" s="56">
        <v>0</v>
      </c>
      <c r="R55" s="56">
        <v>0</v>
      </c>
      <c r="S55" s="273">
        <v>0</v>
      </c>
      <c r="T55" s="273">
        <v>29160</v>
      </c>
      <c r="W55" s="273">
        <v>0</v>
      </c>
      <c r="X55" s="273">
        <v>0</v>
      </c>
      <c r="AB55" s="56">
        <v>0</v>
      </c>
      <c r="AC55" s="56">
        <v>0</v>
      </c>
      <c r="AD55" s="56">
        <v>0</v>
      </c>
      <c r="AE55" s="56">
        <v>1936400.69</v>
      </c>
      <c r="AF55" s="98">
        <v>116594</v>
      </c>
      <c r="AJ55" s="98">
        <v>117000</v>
      </c>
      <c r="AL55" s="299">
        <v>148680</v>
      </c>
      <c r="AP55" s="122">
        <v>44695.68</v>
      </c>
      <c r="AQ55" s="122">
        <v>12263.96</v>
      </c>
      <c r="AU55" s="83">
        <f t="shared" si="1"/>
        <v>205762.22999999998</v>
      </c>
      <c r="AV55" s="21">
        <f t="shared" si="2"/>
        <v>29160</v>
      </c>
      <c r="AW55" s="84">
        <f t="shared" si="3"/>
        <v>176602.22999999998</v>
      </c>
      <c r="AX55" s="24">
        <f t="shared" si="4"/>
        <v>233594</v>
      </c>
      <c r="AY55" s="25">
        <f t="shared" si="5"/>
        <v>205639.63999999998</v>
      </c>
      <c r="AZ55" s="16">
        <f t="shared" si="6"/>
        <v>27954.360000000015</v>
      </c>
    </row>
    <row r="56" spans="1:52" s="75" customFormat="1" ht="15" thickBot="1" x14ac:dyDescent="0.25">
      <c r="A56" s="266" t="s">
        <v>31</v>
      </c>
      <c r="B56" s="266" t="s">
        <v>32</v>
      </c>
      <c r="C56" s="107">
        <v>7114</v>
      </c>
      <c r="D56" s="108" t="s">
        <v>862</v>
      </c>
      <c r="E56" s="56" t="s">
        <v>1647</v>
      </c>
      <c r="F56" s="269">
        <v>216716.94</v>
      </c>
      <c r="G56" s="269">
        <v>51070.78</v>
      </c>
      <c r="H56" s="269"/>
      <c r="I56" s="269"/>
      <c r="J56" s="121">
        <v>84907.89</v>
      </c>
      <c r="K56" s="121">
        <v>0</v>
      </c>
      <c r="L56" s="56"/>
      <c r="M56" s="56"/>
      <c r="N56" s="56">
        <v>0</v>
      </c>
      <c r="O56" s="56">
        <v>47283.199999999997</v>
      </c>
      <c r="P56" s="56">
        <v>439299.1</v>
      </c>
      <c r="Q56" s="56">
        <v>0</v>
      </c>
      <c r="R56" s="56">
        <v>0</v>
      </c>
      <c r="S56" s="273">
        <v>9000</v>
      </c>
      <c r="T56" s="273">
        <v>54660.88</v>
      </c>
      <c r="U56" s="273"/>
      <c r="V56" s="273"/>
      <c r="W56" s="273">
        <v>0</v>
      </c>
      <c r="X56" s="273">
        <v>0</v>
      </c>
      <c r="Y56" s="273"/>
      <c r="Z56" s="56"/>
      <c r="AA56" s="56"/>
      <c r="AB56" s="56">
        <v>0</v>
      </c>
      <c r="AC56" s="56">
        <v>296917.32</v>
      </c>
      <c r="AD56" s="56">
        <v>0</v>
      </c>
      <c r="AE56" s="56">
        <v>1262941.0900000001</v>
      </c>
      <c r="AF56" s="98">
        <v>6015.02</v>
      </c>
      <c r="AG56" s="98"/>
      <c r="AH56" s="98"/>
      <c r="AI56" s="98"/>
      <c r="AJ56" s="98">
        <v>226628.5</v>
      </c>
      <c r="AK56" s="98">
        <v>0</v>
      </c>
      <c r="AL56" s="299">
        <v>305318.5</v>
      </c>
      <c r="AM56" s="122"/>
      <c r="AN56" s="122"/>
      <c r="AO56" s="122"/>
      <c r="AP56" s="122">
        <v>95803.85</v>
      </c>
      <c r="AQ56" s="122">
        <v>7922.3</v>
      </c>
      <c r="AR56" s="122"/>
      <c r="AS56" s="122"/>
      <c r="AT56" s="122"/>
      <c r="AU56" s="83">
        <f t="shared" si="1"/>
        <v>352695.61</v>
      </c>
      <c r="AV56" s="21">
        <f t="shared" si="2"/>
        <v>63660.88</v>
      </c>
      <c r="AW56" s="84">
        <f t="shared" si="3"/>
        <v>289034.73</v>
      </c>
      <c r="AX56" s="24">
        <f t="shared" si="4"/>
        <v>232643.52</v>
      </c>
      <c r="AY56" s="25">
        <f t="shared" si="5"/>
        <v>409044.64999999997</v>
      </c>
      <c r="AZ56" s="109">
        <f t="shared" si="6"/>
        <v>-176401.12999999998</v>
      </c>
    </row>
    <row r="57" spans="1:52" ht="15" thickBot="1" x14ac:dyDescent="0.25">
      <c r="A57" s="62" t="s">
        <v>31</v>
      </c>
      <c r="B57" s="62" t="s">
        <v>32</v>
      </c>
      <c r="C57" s="86">
        <v>6804</v>
      </c>
      <c r="D57" s="87" t="s">
        <v>863</v>
      </c>
      <c r="E57" s="56" t="s">
        <v>1783</v>
      </c>
      <c r="F57" s="269">
        <v>45928.21</v>
      </c>
      <c r="G57" s="269">
        <v>38009.75</v>
      </c>
      <c r="J57" s="121">
        <v>87983.94</v>
      </c>
      <c r="K57" s="121">
        <v>0</v>
      </c>
      <c r="N57" s="56">
        <v>0</v>
      </c>
      <c r="O57" s="56">
        <v>575292.4</v>
      </c>
      <c r="P57" s="56">
        <v>626638.77</v>
      </c>
      <c r="Q57" s="56">
        <v>0</v>
      </c>
      <c r="R57" s="56">
        <v>0</v>
      </c>
      <c r="S57" s="273">
        <v>2500</v>
      </c>
      <c r="T57" s="273">
        <v>63250</v>
      </c>
      <c r="W57" s="273">
        <v>0</v>
      </c>
      <c r="X57" s="273">
        <v>0</v>
      </c>
      <c r="AB57" s="56">
        <v>5220</v>
      </c>
      <c r="AC57" s="56">
        <v>0</v>
      </c>
      <c r="AD57" s="56">
        <v>-198176.71</v>
      </c>
      <c r="AE57" s="56">
        <v>2033596.36</v>
      </c>
      <c r="AF57" s="98">
        <v>41690.68</v>
      </c>
      <c r="AJ57" s="98">
        <v>171200</v>
      </c>
      <c r="AL57" s="299">
        <v>231695</v>
      </c>
      <c r="AP57" s="122">
        <v>67329.5</v>
      </c>
      <c r="AQ57" s="122">
        <v>10727.63</v>
      </c>
      <c r="AU57" s="83">
        <f t="shared" si="1"/>
        <v>171921.9</v>
      </c>
      <c r="AV57" s="21">
        <f t="shared" si="2"/>
        <v>65750</v>
      </c>
      <c r="AW57" s="84">
        <f t="shared" si="3"/>
        <v>106171.9</v>
      </c>
      <c r="AX57" s="24">
        <f t="shared" si="4"/>
        <v>212890.68</v>
      </c>
      <c r="AY57" s="25">
        <f t="shared" si="5"/>
        <v>309752.13</v>
      </c>
      <c r="AZ57" s="16">
        <f t="shared" si="6"/>
        <v>-96861.450000000012</v>
      </c>
    </row>
    <row r="58" spans="1:52" s="75" customFormat="1" ht="15" thickBot="1" x14ac:dyDescent="0.25">
      <c r="A58" s="266" t="s">
        <v>31</v>
      </c>
      <c r="B58" s="266" t="s">
        <v>32</v>
      </c>
      <c r="C58" s="107">
        <v>3739</v>
      </c>
      <c r="D58" s="108" t="s">
        <v>864</v>
      </c>
      <c r="E58" s="56" t="s">
        <v>1784</v>
      </c>
      <c r="F58" s="269">
        <v>97350.75</v>
      </c>
      <c r="G58" s="269">
        <v>142516.07999999999</v>
      </c>
      <c r="H58" s="269"/>
      <c r="I58" s="269"/>
      <c r="J58" s="121">
        <v>151458.1</v>
      </c>
      <c r="K58" s="121">
        <v>0</v>
      </c>
      <c r="L58" s="56"/>
      <c r="M58" s="56"/>
      <c r="N58" s="56">
        <v>0</v>
      </c>
      <c r="O58" s="56">
        <v>710020.15</v>
      </c>
      <c r="P58" s="56">
        <v>187642.27</v>
      </c>
      <c r="Q58" s="56">
        <v>0</v>
      </c>
      <c r="R58" s="56">
        <v>0</v>
      </c>
      <c r="S58" s="273">
        <v>2000</v>
      </c>
      <c r="T58" s="273">
        <v>42477.34</v>
      </c>
      <c r="U58" s="273"/>
      <c r="V58" s="273"/>
      <c r="W58" s="273">
        <v>0</v>
      </c>
      <c r="X58" s="273">
        <v>0</v>
      </c>
      <c r="Y58" s="273"/>
      <c r="Z58" s="56"/>
      <c r="AA58" s="56"/>
      <c r="AB58" s="56">
        <v>0</v>
      </c>
      <c r="AC58" s="56">
        <v>0</v>
      </c>
      <c r="AD58" s="56">
        <v>-190865.17</v>
      </c>
      <c r="AE58" s="56">
        <v>2378594.3199999998</v>
      </c>
      <c r="AF58" s="98">
        <v>188644.5</v>
      </c>
      <c r="AG58" s="98">
        <v>0</v>
      </c>
      <c r="AH58" s="98"/>
      <c r="AI58" s="98"/>
      <c r="AJ58" s="98">
        <v>160748</v>
      </c>
      <c r="AK58" s="98"/>
      <c r="AL58" s="299">
        <v>216598</v>
      </c>
      <c r="AM58" s="122"/>
      <c r="AN58" s="122"/>
      <c r="AO58" s="122"/>
      <c r="AP58" s="122">
        <v>161033.75</v>
      </c>
      <c r="AQ58" s="122">
        <v>23525.09</v>
      </c>
      <c r="AR58" s="122"/>
      <c r="AS58" s="122"/>
      <c r="AT58" s="122"/>
      <c r="AU58" s="83">
        <f t="shared" si="1"/>
        <v>391324.93</v>
      </c>
      <c r="AV58" s="21">
        <f t="shared" si="2"/>
        <v>44477.34</v>
      </c>
      <c r="AW58" s="84">
        <f t="shared" si="3"/>
        <v>346847.58999999997</v>
      </c>
      <c r="AX58" s="24">
        <f t="shared" si="4"/>
        <v>349392.5</v>
      </c>
      <c r="AY58" s="25">
        <f t="shared" si="5"/>
        <v>401156.84</v>
      </c>
      <c r="AZ58" s="109">
        <f t="shared" si="6"/>
        <v>-51764.340000000026</v>
      </c>
    </row>
    <row r="59" spans="1:52" s="75" customFormat="1" ht="15" thickBot="1" x14ac:dyDescent="0.25">
      <c r="A59" s="266" t="s">
        <v>31</v>
      </c>
      <c r="B59" s="266" t="s">
        <v>32</v>
      </c>
      <c r="C59" s="107">
        <v>2743</v>
      </c>
      <c r="D59" s="108" t="s">
        <v>865</v>
      </c>
      <c r="E59" s="56" t="s">
        <v>1785</v>
      </c>
      <c r="F59" s="269">
        <v>73459.87</v>
      </c>
      <c r="G59" s="269">
        <v>70513.05</v>
      </c>
      <c r="H59" s="269"/>
      <c r="I59" s="269"/>
      <c r="J59" s="121">
        <v>347587.29</v>
      </c>
      <c r="K59" s="121">
        <v>0</v>
      </c>
      <c r="L59" s="56"/>
      <c r="M59" s="56"/>
      <c r="N59" s="56">
        <v>0</v>
      </c>
      <c r="O59" s="56">
        <v>1685573.81</v>
      </c>
      <c r="P59" s="56">
        <v>472904.33</v>
      </c>
      <c r="Q59" s="56">
        <v>0</v>
      </c>
      <c r="R59" s="56">
        <v>0</v>
      </c>
      <c r="S59" s="273">
        <v>8000</v>
      </c>
      <c r="T59" s="273">
        <v>67121.89</v>
      </c>
      <c r="U59" s="273"/>
      <c r="V59" s="273"/>
      <c r="W59" s="273">
        <v>0</v>
      </c>
      <c r="X59" s="273">
        <v>0</v>
      </c>
      <c r="Y59" s="273"/>
      <c r="Z59" s="56"/>
      <c r="AA59" s="56"/>
      <c r="AB59" s="56">
        <v>0</v>
      </c>
      <c r="AC59" s="56">
        <v>193379.24</v>
      </c>
      <c r="AD59" s="56">
        <v>0</v>
      </c>
      <c r="AE59" s="56">
        <v>2522084.4900000002</v>
      </c>
      <c r="AF59" s="98">
        <v>160673.29999999999</v>
      </c>
      <c r="AG59" s="98"/>
      <c r="AH59" s="98"/>
      <c r="AI59" s="98"/>
      <c r="AJ59" s="98">
        <v>143286.5</v>
      </c>
      <c r="AK59" s="98">
        <v>0</v>
      </c>
      <c r="AL59" s="299">
        <v>191216.5</v>
      </c>
      <c r="AM59" s="122"/>
      <c r="AN59" s="122"/>
      <c r="AO59" s="122"/>
      <c r="AP59" s="122">
        <v>33431.519999999997</v>
      </c>
      <c r="AQ59" s="122">
        <v>4974.3500000000004</v>
      </c>
      <c r="AR59" s="122">
        <v>7858.2</v>
      </c>
      <c r="AS59" s="122"/>
      <c r="AT59" s="122"/>
      <c r="AU59" s="83">
        <f t="shared" si="1"/>
        <v>491560.20999999996</v>
      </c>
      <c r="AV59" s="21">
        <f t="shared" si="2"/>
        <v>75121.89</v>
      </c>
      <c r="AW59" s="84">
        <f t="shared" si="3"/>
        <v>416438.31999999995</v>
      </c>
      <c r="AX59" s="24">
        <f t="shared" si="4"/>
        <v>303959.8</v>
      </c>
      <c r="AY59" s="25">
        <f t="shared" si="5"/>
        <v>237480.57</v>
      </c>
      <c r="AZ59" s="109">
        <f t="shared" si="6"/>
        <v>66479.229999999981</v>
      </c>
    </row>
    <row r="60" spans="1:52" ht="15" thickBot="1" x14ac:dyDescent="0.25">
      <c r="A60" s="62" t="s">
        <v>33</v>
      </c>
      <c r="B60" s="62" t="s">
        <v>34</v>
      </c>
      <c r="C60" s="86">
        <v>4721</v>
      </c>
      <c r="D60" s="87" t="s">
        <v>866</v>
      </c>
      <c r="E60" s="56" t="s">
        <v>1648</v>
      </c>
      <c r="F60" s="269">
        <v>1150329.83</v>
      </c>
      <c r="G60" s="269">
        <v>33451</v>
      </c>
      <c r="J60" s="121">
        <v>64327.31</v>
      </c>
      <c r="K60" s="121">
        <v>0</v>
      </c>
      <c r="N60" s="56">
        <v>0</v>
      </c>
      <c r="O60" s="56">
        <v>366500.38</v>
      </c>
      <c r="P60" s="56">
        <v>514092.02</v>
      </c>
      <c r="Q60" s="56">
        <v>0</v>
      </c>
      <c r="R60" s="56">
        <v>0</v>
      </c>
      <c r="S60" s="273">
        <v>1653</v>
      </c>
      <c r="T60" s="273">
        <v>50655.46</v>
      </c>
      <c r="W60" s="273">
        <v>0</v>
      </c>
      <c r="X60" s="273">
        <v>67.38</v>
      </c>
      <c r="AB60" s="56">
        <v>0</v>
      </c>
      <c r="AC60" s="56">
        <v>-353995.67</v>
      </c>
      <c r="AD60" s="56">
        <v>228262.56</v>
      </c>
      <c r="AE60" s="56">
        <v>2222830.3199999998</v>
      </c>
      <c r="AF60" s="98">
        <v>142990.76999999999</v>
      </c>
      <c r="AJ60" s="98">
        <v>84591.5</v>
      </c>
      <c r="AK60" s="98">
        <v>1500</v>
      </c>
      <c r="AL60" s="122">
        <v>140391.5</v>
      </c>
      <c r="AP60" s="122">
        <v>91689.51</v>
      </c>
      <c r="AQ60" s="122">
        <v>17773.77</v>
      </c>
      <c r="AU60" s="83">
        <f t="shared" si="1"/>
        <v>1248108.1400000001</v>
      </c>
      <c r="AV60" s="21">
        <f t="shared" si="2"/>
        <v>52375.839999999997</v>
      </c>
      <c r="AW60" s="84">
        <f t="shared" si="3"/>
        <v>1195732.3</v>
      </c>
      <c r="AX60" s="24">
        <f t="shared" si="4"/>
        <v>229082.27</v>
      </c>
      <c r="AY60" s="25">
        <f t="shared" si="5"/>
        <v>249854.78</v>
      </c>
      <c r="AZ60" s="16">
        <f t="shared" si="6"/>
        <v>-20772.510000000009</v>
      </c>
    </row>
    <row r="61" spans="1:52" ht="15" thickBot="1" x14ac:dyDescent="0.25">
      <c r="A61" s="62" t="s">
        <v>33</v>
      </c>
      <c r="B61" s="62" t="s">
        <v>34</v>
      </c>
      <c r="C61" s="86">
        <v>8384</v>
      </c>
      <c r="D61" s="87" t="s">
        <v>867</v>
      </c>
      <c r="E61" s="56" t="s">
        <v>1649</v>
      </c>
      <c r="F61" s="269">
        <v>1622463.57</v>
      </c>
      <c r="G61" s="269">
        <v>74336.75</v>
      </c>
      <c r="J61" s="121">
        <v>157345.32</v>
      </c>
      <c r="K61" s="121">
        <v>0</v>
      </c>
      <c r="N61" s="56">
        <v>0</v>
      </c>
      <c r="O61" s="56">
        <v>2756684.8</v>
      </c>
      <c r="P61" s="56">
        <v>1489653.69</v>
      </c>
      <c r="Q61" s="56">
        <v>0</v>
      </c>
      <c r="R61" s="56">
        <v>0</v>
      </c>
      <c r="S61" s="273">
        <v>12500</v>
      </c>
      <c r="T61" s="273">
        <v>115819.73</v>
      </c>
      <c r="W61" s="273">
        <v>0</v>
      </c>
      <c r="X61" s="273">
        <v>3026</v>
      </c>
      <c r="AB61" s="56">
        <v>0</v>
      </c>
      <c r="AC61" s="56">
        <v>2697686.89</v>
      </c>
      <c r="AD61" s="56">
        <v>24192.07</v>
      </c>
      <c r="AE61" s="56">
        <v>3033155.83</v>
      </c>
      <c r="AF61" s="98">
        <v>486826.72</v>
      </c>
      <c r="AG61" s="98">
        <v>0</v>
      </c>
      <c r="AJ61" s="98">
        <v>340973.5</v>
      </c>
      <c r="AK61" s="98">
        <v>42300</v>
      </c>
      <c r="AL61" s="299">
        <v>487303.5</v>
      </c>
      <c r="AP61" s="122">
        <v>150149.26</v>
      </c>
      <c r="AQ61" s="122">
        <v>15565.85</v>
      </c>
      <c r="AU61" s="83">
        <f t="shared" si="1"/>
        <v>1854145.6400000001</v>
      </c>
      <c r="AV61" s="21">
        <f t="shared" si="2"/>
        <v>131345.72999999998</v>
      </c>
      <c r="AW61" s="84">
        <f t="shared" si="3"/>
        <v>1722799.9100000001</v>
      </c>
      <c r="AX61" s="24">
        <f t="shared" si="4"/>
        <v>870100.22</v>
      </c>
      <c r="AY61" s="25">
        <f t="shared" si="5"/>
        <v>653018.61</v>
      </c>
      <c r="AZ61" s="16">
        <f t="shared" si="6"/>
        <v>217081.61</v>
      </c>
    </row>
    <row r="62" spans="1:52" ht="15" thickBot="1" x14ac:dyDescent="0.25">
      <c r="A62" s="62" t="s">
        <v>33</v>
      </c>
      <c r="B62" s="62" t="s">
        <v>34</v>
      </c>
      <c r="C62" s="86">
        <v>4586</v>
      </c>
      <c r="D62" s="87" t="s">
        <v>868</v>
      </c>
      <c r="E62" s="56" t="s">
        <v>1650</v>
      </c>
      <c r="F62" s="269">
        <v>126968.27</v>
      </c>
      <c r="G62" s="269">
        <v>88319</v>
      </c>
      <c r="J62" s="121">
        <v>348075.84</v>
      </c>
      <c r="K62" s="121">
        <v>0</v>
      </c>
      <c r="N62" s="56">
        <v>0</v>
      </c>
      <c r="O62" s="56">
        <v>759496.52</v>
      </c>
      <c r="P62" s="56">
        <v>694539.73</v>
      </c>
      <c r="Q62" s="56">
        <v>0</v>
      </c>
      <c r="R62" s="56">
        <v>0</v>
      </c>
      <c r="S62" s="273">
        <v>3000</v>
      </c>
      <c r="T62" s="273">
        <v>52649.41</v>
      </c>
      <c r="W62" s="273">
        <v>0</v>
      </c>
      <c r="X62" s="273">
        <v>325</v>
      </c>
      <c r="AB62" s="56">
        <v>0</v>
      </c>
      <c r="AC62" s="56">
        <v>-316314.63</v>
      </c>
      <c r="AD62" s="56">
        <v>130669.97</v>
      </c>
      <c r="AE62" s="56">
        <v>2266667.36</v>
      </c>
      <c r="AF62" s="98">
        <v>75179.899999999994</v>
      </c>
      <c r="AJ62" s="98">
        <v>192223.5</v>
      </c>
      <c r="AK62" s="98">
        <v>1500</v>
      </c>
      <c r="AL62" s="299">
        <v>250293.5</v>
      </c>
      <c r="AP62" s="122">
        <v>112365.59</v>
      </c>
      <c r="AQ62" s="122">
        <v>22527.06</v>
      </c>
      <c r="AU62" s="83">
        <f t="shared" si="1"/>
        <v>563363.1100000001</v>
      </c>
      <c r="AV62" s="21">
        <f t="shared" si="2"/>
        <v>55974.41</v>
      </c>
      <c r="AW62" s="84">
        <f t="shared" si="3"/>
        <v>507388.70000000007</v>
      </c>
      <c r="AX62" s="24">
        <f t="shared" si="4"/>
        <v>268903.40000000002</v>
      </c>
      <c r="AY62" s="25">
        <f t="shared" si="5"/>
        <v>385186.14999999997</v>
      </c>
      <c r="AZ62" s="16">
        <f t="shared" si="6"/>
        <v>-116282.74999999994</v>
      </c>
    </row>
    <row r="63" spans="1:52" ht="15" thickBot="1" x14ac:dyDescent="0.25">
      <c r="A63" s="62" t="s">
        <v>33</v>
      </c>
      <c r="B63" s="62" t="s">
        <v>34</v>
      </c>
      <c r="C63" s="86">
        <v>3004</v>
      </c>
      <c r="D63" s="87" t="s">
        <v>869</v>
      </c>
      <c r="E63" s="56" t="s">
        <v>1651</v>
      </c>
      <c r="F63" s="269">
        <v>343590.96</v>
      </c>
      <c r="G63" s="269">
        <v>38474.910000000003</v>
      </c>
      <c r="J63" s="121">
        <v>36647.230000000003</v>
      </c>
      <c r="K63" s="121">
        <v>0</v>
      </c>
      <c r="N63" s="56">
        <v>0</v>
      </c>
      <c r="O63" s="56">
        <v>198827.83</v>
      </c>
      <c r="P63" s="56">
        <v>291285.67</v>
      </c>
      <c r="Q63" s="56">
        <v>0</v>
      </c>
      <c r="R63" s="56">
        <v>0</v>
      </c>
      <c r="S63" s="273">
        <v>3500</v>
      </c>
      <c r="T63" s="273">
        <v>37183.910000000003</v>
      </c>
      <c r="W63" s="273">
        <v>0</v>
      </c>
      <c r="X63" s="273">
        <v>1984.57</v>
      </c>
      <c r="AB63" s="56">
        <v>0</v>
      </c>
      <c r="AC63" s="56">
        <v>0</v>
      </c>
      <c r="AD63" s="56">
        <v>-1120376.51</v>
      </c>
      <c r="AE63" s="56">
        <v>1987498.73</v>
      </c>
      <c r="AF63" s="98">
        <v>134423.88</v>
      </c>
      <c r="AJ63" s="98">
        <v>80020.5</v>
      </c>
      <c r="AK63" s="98">
        <v>0</v>
      </c>
      <c r="AL63" s="299">
        <v>126450.5</v>
      </c>
      <c r="AP63" s="122">
        <v>70393.3</v>
      </c>
      <c r="AQ63" s="122">
        <v>16782.68</v>
      </c>
      <c r="AU63" s="83">
        <f t="shared" si="1"/>
        <v>418713.1</v>
      </c>
      <c r="AV63" s="21">
        <f t="shared" si="2"/>
        <v>42668.480000000003</v>
      </c>
      <c r="AW63" s="84">
        <f t="shared" si="3"/>
        <v>376044.62</v>
      </c>
      <c r="AX63" s="24">
        <f t="shared" si="4"/>
        <v>214444.38</v>
      </c>
      <c r="AY63" s="25">
        <f t="shared" si="5"/>
        <v>213626.47999999998</v>
      </c>
      <c r="AZ63" s="16">
        <f t="shared" si="6"/>
        <v>817.90000000002328</v>
      </c>
    </row>
    <row r="64" spans="1:52" ht="15" thickBot="1" x14ac:dyDescent="0.25">
      <c r="A64" s="62" t="s">
        <v>33</v>
      </c>
      <c r="B64" s="62" t="s">
        <v>34</v>
      </c>
      <c r="C64" s="86">
        <v>7236</v>
      </c>
      <c r="D64" s="87" t="s">
        <v>870</v>
      </c>
      <c r="E64" s="56" t="s">
        <v>1652</v>
      </c>
      <c r="F64" s="269">
        <v>439058.01</v>
      </c>
      <c r="G64" s="269">
        <v>2400</v>
      </c>
      <c r="J64" s="121">
        <v>109859.55</v>
      </c>
      <c r="K64" s="121">
        <v>0</v>
      </c>
      <c r="N64" s="56">
        <v>0</v>
      </c>
      <c r="O64" s="56">
        <v>206909.98</v>
      </c>
      <c r="P64" s="56">
        <v>187314</v>
      </c>
      <c r="Q64" s="56">
        <v>0</v>
      </c>
      <c r="R64" s="56">
        <v>0</v>
      </c>
      <c r="S64" s="273">
        <v>5800</v>
      </c>
      <c r="T64" s="273">
        <v>46993.22</v>
      </c>
      <c r="W64" s="273">
        <v>0</v>
      </c>
      <c r="X64" s="273">
        <v>0</v>
      </c>
      <c r="AB64" s="56">
        <v>0</v>
      </c>
      <c r="AC64" s="56">
        <v>417150.96</v>
      </c>
      <c r="AD64" s="56">
        <v>217407.24</v>
      </c>
      <c r="AE64" s="56">
        <v>132947.94</v>
      </c>
      <c r="AF64" s="98">
        <v>278274.02</v>
      </c>
      <c r="AG64" s="98">
        <v>40000</v>
      </c>
      <c r="AJ64" s="98">
        <v>73668.5</v>
      </c>
      <c r="AL64" s="299">
        <v>159828.5</v>
      </c>
      <c r="AP64" s="122">
        <v>81743.839999999997</v>
      </c>
      <c r="AQ64" s="122">
        <v>14736</v>
      </c>
      <c r="AU64" s="83">
        <f t="shared" si="1"/>
        <v>551317.56000000006</v>
      </c>
      <c r="AV64" s="21">
        <f t="shared" si="2"/>
        <v>52793.22</v>
      </c>
      <c r="AW64" s="84">
        <f t="shared" si="3"/>
        <v>498524.34000000008</v>
      </c>
      <c r="AX64" s="24">
        <f t="shared" si="4"/>
        <v>391942.52</v>
      </c>
      <c r="AY64" s="25">
        <f t="shared" si="5"/>
        <v>256308.34</v>
      </c>
      <c r="AZ64" s="16">
        <f t="shared" si="6"/>
        <v>135634.18000000002</v>
      </c>
    </row>
    <row r="65" spans="1:52" ht="15" thickBot="1" x14ac:dyDescent="0.25">
      <c r="A65" s="62" t="s">
        <v>33</v>
      </c>
      <c r="B65" s="62" t="s">
        <v>34</v>
      </c>
      <c r="C65" s="86">
        <v>5706</v>
      </c>
      <c r="D65" s="87" t="s">
        <v>871</v>
      </c>
      <c r="E65" s="56" t="s">
        <v>1654</v>
      </c>
      <c r="F65" s="269">
        <v>495264.02</v>
      </c>
      <c r="G65" s="269">
        <v>32530.75</v>
      </c>
      <c r="J65" s="121">
        <v>194303.26</v>
      </c>
      <c r="K65" s="121">
        <v>0</v>
      </c>
      <c r="N65" s="56">
        <v>0</v>
      </c>
      <c r="O65" s="56">
        <v>392156.17</v>
      </c>
      <c r="P65" s="56">
        <v>316460.5</v>
      </c>
      <c r="Q65" s="56">
        <v>0</v>
      </c>
      <c r="R65" s="56">
        <v>0</v>
      </c>
      <c r="S65" s="273">
        <v>18080</v>
      </c>
      <c r="T65" s="273">
        <v>50360</v>
      </c>
      <c r="W65" s="273">
        <v>0</v>
      </c>
      <c r="X65" s="273">
        <v>4146.1400000000003</v>
      </c>
      <c r="AB65" s="56">
        <v>0</v>
      </c>
      <c r="AC65" s="56">
        <v>-1499661.35</v>
      </c>
      <c r="AD65" s="56">
        <v>0</v>
      </c>
      <c r="AE65" s="56">
        <v>2590732.39</v>
      </c>
      <c r="AF65" s="98">
        <v>426524.24</v>
      </c>
      <c r="AJ65" s="98">
        <v>204840</v>
      </c>
      <c r="AK65" s="98">
        <v>33042</v>
      </c>
      <c r="AL65" s="299">
        <v>317552</v>
      </c>
      <c r="AP65" s="122">
        <v>79796.72</v>
      </c>
      <c r="AU65" s="83">
        <f t="shared" si="1"/>
        <v>722098.03</v>
      </c>
      <c r="AV65" s="21">
        <f t="shared" si="2"/>
        <v>72586.14</v>
      </c>
      <c r="AW65" s="84">
        <f t="shared" si="3"/>
        <v>649511.89</v>
      </c>
      <c r="AX65" s="24">
        <f t="shared" si="4"/>
        <v>664406.24</v>
      </c>
      <c r="AY65" s="25">
        <f t="shared" si="5"/>
        <v>397348.72</v>
      </c>
      <c r="AZ65" s="16">
        <f t="shared" si="6"/>
        <v>267057.52</v>
      </c>
    </row>
    <row r="66" spans="1:52" s="84" customFormat="1" ht="15" thickBot="1" x14ac:dyDescent="0.25">
      <c r="A66" s="84" t="s">
        <v>33</v>
      </c>
      <c r="B66" s="84" t="s">
        <v>34</v>
      </c>
      <c r="C66" s="267">
        <v>1949</v>
      </c>
      <c r="D66" s="268" t="s">
        <v>872</v>
      </c>
      <c r="E66" s="56" t="s">
        <v>1655</v>
      </c>
      <c r="F66" s="269">
        <v>880738.85</v>
      </c>
      <c r="G66" s="269">
        <v>334634.08</v>
      </c>
      <c r="H66" s="269"/>
      <c r="I66" s="269"/>
      <c r="J66" s="121">
        <v>21934.18</v>
      </c>
      <c r="K66" s="121">
        <v>0</v>
      </c>
      <c r="L66" s="56"/>
      <c r="M66" s="56"/>
      <c r="N66" s="56">
        <v>0</v>
      </c>
      <c r="O66" s="56">
        <v>1187662.1599999999</v>
      </c>
      <c r="P66" s="56">
        <v>250451.62</v>
      </c>
      <c r="Q66" s="56">
        <v>0</v>
      </c>
      <c r="R66" s="56">
        <v>0</v>
      </c>
      <c r="S66" s="273">
        <v>2600</v>
      </c>
      <c r="T66" s="273">
        <v>40002.18</v>
      </c>
      <c r="U66" s="273"/>
      <c r="V66" s="273"/>
      <c r="W66" s="273">
        <v>0</v>
      </c>
      <c r="X66" s="273">
        <v>268.12</v>
      </c>
      <c r="Y66" s="273"/>
      <c r="Z66" s="56"/>
      <c r="AA66" s="56"/>
      <c r="AB66" s="56">
        <v>0</v>
      </c>
      <c r="AC66" s="56">
        <v>150061.75</v>
      </c>
      <c r="AD66" s="56">
        <v>703870.82</v>
      </c>
      <c r="AE66" s="56">
        <v>2642678.98</v>
      </c>
      <c r="AF66" s="98">
        <v>14505.37</v>
      </c>
      <c r="AG66" s="98"/>
      <c r="AH66" s="98"/>
      <c r="AI66" s="98"/>
      <c r="AJ66" s="98">
        <v>123907</v>
      </c>
      <c r="AK66" s="98">
        <v>15200</v>
      </c>
      <c r="AL66" s="122">
        <v>165647</v>
      </c>
      <c r="AM66" s="122"/>
      <c r="AN66" s="122"/>
      <c r="AO66" s="122"/>
      <c r="AP66" s="122">
        <v>43791.7</v>
      </c>
      <c r="AQ66" s="122">
        <v>20603.39</v>
      </c>
      <c r="AR66" s="122"/>
      <c r="AS66" s="122"/>
      <c r="AT66" s="122"/>
      <c r="AU66" s="83">
        <f t="shared" si="1"/>
        <v>1237307.1099999999</v>
      </c>
      <c r="AV66" s="21">
        <f t="shared" si="2"/>
        <v>42870.3</v>
      </c>
      <c r="AW66" s="84">
        <f t="shared" si="3"/>
        <v>1194436.8099999998</v>
      </c>
      <c r="AX66" s="24">
        <f t="shared" si="4"/>
        <v>153612.37</v>
      </c>
      <c r="AY66" s="25">
        <f t="shared" si="5"/>
        <v>230042.09000000003</v>
      </c>
      <c r="AZ66" s="16">
        <f t="shared" si="6"/>
        <v>-76429.72000000003</v>
      </c>
    </row>
    <row r="67" spans="1:52" ht="15" thickBot="1" x14ac:dyDescent="0.25">
      <c r="A67" s="62" t="s">
        <v>33</v>
      </c>
      <c r="B67" s="62" t="s">
        <v>34</v>
      </c>
      <c r="C67" s="86">
        <v>3449</v>
      </c>
      <c r="D67" s="87" t="s">
        <v>873</v>
      </c>
      <c r="E67" s="56" t="s">
        <v>1658</v>
      </c>
      <c r="F67" s="269">
        <v>635956.1</v>
      </c>
      <c r="G67" s="269">
        <v>51357</v>
      </c>
      <c r="J67" s="121">
        <v>106354.82</v>
      </c>
      <c r="K67" s="121">
        <v>0</v>
      </c>
      <c r="N67" s="56">
        <v>0</v>
      </c>
      <c r="O67" s="56">
        <v>964573</v>
      </c>
      <c r="P67" s="56">
        <v>396424.18</v>
      </c>
      <c r="Q67" s="56">
        <v>0</v>
      </c>
      <c r="R67" s="56">
        <v>0</v>
      </c>
      <c r="S67" s="273">
        <v>5000</v>
      </c>
      <c r="T67" s="273">
        <v>51361.4</v>
      </c>
      <c r="W67" s="273">
        <v>0</v>
      </c>
      <c r="X67" s="273">
        <v>2586</v>
      </c>
      <c r="AB67" s="56">
        <v>0</v>
      </c>
      <c r="AC67" s="56">
        <v>0</v>
      </c>
      <c r="AD67" s="56">
        <v>346217.18</v>
      </c>
      <c r="AE67" s="56">
        <v>1770327</v>
      </c>
      <c r="AF67" s="98">
        <v>133315.97</v>
      </c>
      <c r="AJ67" s="98">
        <v>109955.16</v>
      </c>
      <c r="AK67" s="98">
        <v>1500</v>
      </c>
      <c r="AL67" s="299">
        <v>175475.16</v>
      </c>
      <c r="AP67" s="122">
        <v>76597.95</v>
      </c>
      <c r="AQ67" s="122">
        <v>10938.5</v>
      </c>
      <c r="AU67" s="83">
        <f t="shared" si="1"/>
        <v>793667.91999999993</v>
      </c>
      <c r="AV67" s="21">
        <f t="shared" si="2"/>
        <v>58947.4</v>
      </c>
      <c r="AW67" s="84">
        <f t="shared" si="3"/>
        <v>734720.5199999999</v>
      </c>
      <c r="AX67" s="24">
        <f t="shared" si="4"/>
        <v>244771.13</v>
      </c>
      <c r="AY67" s="25">
        <f t="shared" si="5"/>
        <v>263011.61</v>
      </c>
      <c r="AZ67" s="16">
        <f t="shared" si="6"/>
        <v>-18240.479999999981</v>
      </c>
    </row>
    <row r="68" spans="1:52" ht="15" thickBot="1" x14ac:dyDescent="0.25">
      <c r="A68" s="62" t="s">
        <v>33</v>
      </c>
      <c r="B68" s="62" t="s">
        <v>34</v>
      </c>
      <c r="C68" s="86">
        <v>4604</v>
      </c>
      <c r="D68" s="87" t="s">
        <v>874</v>
      </c>
      <c r="E68" s="56" t="s">
        <v>1659</v>
      </c>
      <c r="F68" s="269">
        <v>528718.80000000005</v>
      </c>
      <c r="G68" s="269">
        <v>53921</v>
      </c>
      <c r="J68" s="121">
        <v>147377.65</v>
      </c>
      <c r="K68" s="121">
        <v>0</v>
      </c>
      <c r="N68" s="56">
        <v>0</v>
      </c>
      <c r="O68" s="56">
        <v>877047.51</v>
      </c>
      <c r="P68" s="56">
        <v>703410.28</v>
      </c>
      <c r="Q68" s="56">
        <v>0</v>
      </c>
      <c r="R68" s="56">
        <v>0</v>
      </c>
      <c r="S68" s="273">
        <v>28504</v>
      </c>
      <c r="T68" s="273">
        <v>87702.42</v>
      </c>
      <c r="W68" s="273">
        <v>0</v>
      </c>
      <c r="X68" s="273">
        <v>188.79</v>
      </c>
      <c r="AB68" s="56">
        <v>0</v>
      </c>
      <c r="AC68" s="56">
        <v>0</v>
      </c>
      <c r="AD68" s="56">
        <v>0</v>
      </c>
      <c r="AE68" s="56">
        <v>3470807.24</v>
      </c>
      <c r="AF68" s="98">
        <v>231997.25</v>
      </c>
      <c r="AJ68" s="98">
        <v>96930</v>
      </c>
      <c r="AL68" s="299">
        <v>145180</v>
      </c>
      <c r="AP68" s="122">
        <v>95746.57</v>
      </c>
      <c r="AQ68" s="122">
        <v>7030</v>
      </c>
      <c r="AU68" s="83">
        <f t="shared" ref="AU68:AU131" si="7">SUM(F68:K68)</f>
        <v>730017.45000000007</v>
      </c>
      <c r="AV68" s="21">
        <f t="shared" ref="AV68:AV131" si="8">SUM(S68:Y68)</f>
        <v>116395.20999999999</v>
      </c>
      <c r="AW68" s="84">
        <f t="shared" si="3"/>
        <v>613622.24000000011</v>
      </c>
      <c r="AX68" s="24">
        <f t="shared" si="4"/>
        <v>328927.25</v>
      </c>
      <c r="AY68" s="25">
        <f t="shared" si="5"/>
        <v>247956.57</v>
      </c>
      <c r="AZ68" s="16">
        <f t="shared" si="6"/>
        <v>80970.679999999993</v>
      </c>
    </row>
    <row r="69" spans="1:52" ht="15" thickBot="1" x14ac:dyDescent="0.25">
      <c r="A69" s="62" t="s">
        <v>33</v>
      </c>
      <c r="B69" s="62" t="s">
        <v>34</v>
      </c>
      <c r="C69" s="86">
        <v>2993</v>
      </c>
      <c r="D69" s="87" t="s">
        <v>875</v>
      </c>
      <c r="E69" s="56" t="s">
        <v>1660</v>
      </c>
      <c r="F69" s="269">
        <v>119925.34</v>
      </c>
      <c r="G69" s="269">
        <v>51876.9</v>
      </c>
      <c r="J69" s="121">
        <v>39373.040000000001</v>
      </c>
      <c r="K69" s="121">
        <v>0</v>
      </c>
      <c r="N69" s="56">
        <v>0</v>
      </c>
      <c r="O69" s="56">
        <v>193457.58</v>
      </c>
      <c r="P69" s="56">
        <v>627922.68000000005</v>
      </c>
      <c r="Q69" s="56">
        <v>0</v>
      </c>
      <c r="R69" s="56">
        <v>0</v>
      </c>
      <c r="S69" s="273">
        <v>4500</v>
      </c>
      <c r="T69" s="273">
        <v>40563.760000000002</v>
      </c>
      <c r="W69" s="273">
        <v>0</v>
      </c>
      <c r="X69" s="273">
        <v>1518</v>
      </c>
      <c r="AB69" s="56">
        <v>0</v>
      </c>
      <c r="AC69" s="56">
        <v>0</v>
      </c>
      <c r="AD69" s="56">
        <v>-175425.58</v>
      </c>
      <c r="AE69" s="56">
        <v>1201384.94</v>
      </c>
      <c r="AF69" s="98">
        <v>66704.33</v>
      </c>
      <c r="AJ69" s="98">
        <v>76097</v>
      </c>
      <c r="AK69" s="98">
        <v>1500</v>
      </c>
      <c r="AL69" s="299">
        <v>116747</v>
      </c>
      <c r="AP69" s="122">
        <v>61424.76</v>
      </c>
      <c r="AQ69" s="122">
        <v>6115.15</v>
      </c>
      <c r="AU69" s="83">
        <f t="shared" si="7"/>
        <v>211175.28</v>
      </c>
      <c r="AV69" s="21">
        <f t="shared" si="8"/>
        <v>46581.760000000002</v>
      </c>
      <c r="AW69" s="84">
        <f t="shared" ref="AW69:AW132" si="9">AU69-AV69</f>
        <v>164593.51999999999</v>
      </c>
      <c r="AX69" s="24">
        <f t="shared" ref="AX69:AX132" si="10">SUM(AF69:AK69)</f>
        <v>144301.33000000002</v>
      </c>
      <c r="AY69" s="25">
        <f t="shared" ref="AY69:AY132" si="11">SUM(AL69:AT69)</f>
        <v>184286.91</v>
      </c>
      <c r="AZ69" s="16">
        <f t="shared" ref="AZ69:AZ132" si="12">AX69-AY69</f>
        <v>-39985.579999999987</v>
      </c>
    </row>
    <row r="70" spans="1:52" ht="15" thickBot="1" x14ac:dyDescent="0.25">
      <c r="A70" s="62" t="s">
        <v>33</v>
      </c>
      <c r="B70" s="62" t="s">
        <v>34</v>
      </c>
      <c r="C70" s="86">
        <v>4393</v>
      </c>
      <c r="D70" s="87" t="s">
        <v>876</v>
      </c>
      <c r="E70" s="56" t="s">
        <v>1662</v>
      </c>
      <c r="F70" s="269">
        <v>284322.81</v>
      </c>
      <c r="G70" s="269">
        <v>15360.5</v>
      </c>
      <c r="J70" s="121">
        <v>129488.1</v>
      </c>
      <c r="K70" s="121">
        <v>0</v>
      </c>
      <c r="N70" s="56">
        <v>0</v>
      </c>
      <c r="O70" s="56">
        <v>365065.4</v>
      </c>
      <c r="P70" s="56">
        <v>232618.39</v>
      </c>
      <c r="Q70" s="56">
        <v>0</v>
      </c>
      <c r="R70" s="56">
        <v>0</v>
      </c>
      <c r="S70" s="273">
        <v>1400</v>
      </c>
      <c r="T70" s="273">
        <v>45300</v>
      </c>
      <c r="W70" s="273">
        <v>0</v>
      </c>
      <c r="X70" s="273">
        <v>0.01</v>
      </c>
      <c r="AB70" s="56">
        <v>0</v>
      </c>
      <c r="AC70" s="56">
        <v>0</v>
      </c>
      <c r="AD70" s="56">
        <v>-1490846.97</v>
      </c>
      <c r="AE70" s="56">
        <v>2538134.58</v>
      </c>
      <c r="AF70" s="98">
        <v>65426.85</v>
      </c>
      <c r="AJ70" s="98">
        <v>231255.5</v>
      </c>
      <c r="AK70" s="98">
        <v>1000</v>
      </c>
      <c r="AL70" s="299">
        <v>281659.5</v>
      </c>
      <c r="AP70" s="122">
        <v>80797.279999999999</v>
      </c>
      <c r="AQ70" s="122">
        <v>2357.9899999999998</v>
      </c>
      <c r="AU70" s="83">
        <f t="shared" si="7"/>
        <v>429171.41000000003</v>
      </c>
      <c r="AV70" s="21">
        <f t="shared" si="8"/>
        <v>46700.01</v>
      </c>
      <c r="AW70" s="84">
        <f t="shared" si="9"/>
        <v>382471.4</v>
      </c>
      <c r="AX70" s="24">
        <f t="shared" si="10"/>
        <v>297682.34999999998</v>
      </c>
      <c r="AY70" s="25">
        <f t="shared" si="11"/>
        <v>364814.77</v>
      </c>
      <c r="AZ70" s="16">
        <f t="shared" si="12"/>
        <v>-67132.420000000042</v>
      </c>
    </row>
    <row r="71" spans="1:52" ht="15" thickBot="1" x14ac:dyDescent="0.25">
      <c r="A71" s="62" t="s">
        <v>33</v>
      </c>
      <c r="B71" s="62" t="s">
        <v>34</v>
      </c>
      <c r="C71" s="86">
        <v>2760</v>
      </c>
      <c r="D71" s="87" t="s">
        <v>877</v>
      </c>
      <c r="E71" s="56" t="s">
        <v>1663</v>
      </c>
      <c r="F71" s="269">
        <v>226010.69</v>
      </c>
      <c r="G71" s="269">
        <v>46000</v>
      </c>
      <c r="J71" s="121">
        <v>65234.86</v>
      </c>
      <c r="K71" s="121">
        <v>0</v>
      </c>
      <c r="N71" s="56">
        <v>0</v>
      </c>
      <c r="O71" s="56">
        <v>356353.12</v>
      </c>
      <c r="P71" s="56">
        <v>467634</v>
      </c>
      <c r="Q71" s="56">
        <v>0</v>
      </c>
      <c r="R71" s="56">
        <v>0</v>
      </c>
      <c r="S71" s="273">
        <v>0</v>
      </c>
      <c r="T71" s="273">
        <v>44775</v>
      </c>
      <c r="W71" s="273">
        <v>0</v>
      </c>
      <c r="X71" s="273">
        <v>399.05</v>
      </c>
      <c r="AB71" s="56">
        <v>0</v>
      </c>
      <c r="AC71" s="56">
        <v>0</v>
      </c>
      <c r="AD71" s="56">
        <v>-684074.32</v>
      </c>
      <c r="AE71" s="56">
        <v>1881601.57</v>
      </c>
      <c r="AF71" s="98">
        <v>101422.72</v>
      </c>
      <c r="AJ71" s="98">
        <v>116018</v>
      </c>
      <c r="AK71" s="98">
        <v>2500</v>
      </c>
      <c r="AL71" s="299">
        <v>184808</v>
      </c>
      <c r="AP71" s="122">
        <v>75030.84</v>
      </c>
      <c r="AQ71" s="122">
        <v>11592.51</v>
      </c>
      <c r="AU71" s="83">
        <f t="shared" si="7"/>
        <v>337245.55</v>
      </c>
      <c r="AV71" s="21">
        <f t="shared" si="8"/>
        <v>45174.05</v>
      </c>
      <c r="AW71" s="84">
        <f t="shared" si="9"/>
        <v>292071.5</v>
      </c>
      <c r="AX71" s="24">
        <f t="shared" si="10"/>
        <v>219940.72</v>
      </c>
      <c r="AY71" s="25">
        <f t="shared" si="11"/>
        <v>271431.34999999998</v>
      </c>
      <c r="AZ71" s="16">
        <f t="shared" si="12"/>
        <v>-51490.629999999976</v>
      </c>
    </row>
    <row r="72" spans="1:52" ht="15" thickBot="1" x14ac:dyDescent="0.25">
      <c r="A72" s="62" t="s">
        <v>33</v>
      </c>
      <c r="B72" s="62" t="s">
        <v>34</v>
      </c>
      <c r="C72" s="86">
        <v>4335</v>
      </c>
      <c r="D72" s="87" t="s">
        <v>878</v>
      </c>
      <c r="E72" s="56" t="s">
        <v>1664</v>
      </c>
      <c r="F72" s="269">
        <v>266990.31</v>
      </c>
      <c r="G72" s="269">
        <v>35596</v>
      </c>
      <c r="J72" s="121">
        <v>39468.92</v>
      </c>
      <c r="K72" s="121">
        <v>0</v>
      </c>
      <c r="N72" s="56">
        <v>0</v>
      </c>
      <c r="O72" s="56">
        <v>573636.46</v>
      </c>
      <c r="P72" s="56">
        <v>225019.04</v>
      </c>
      <c r="Q72" s="56">
        <v>0</v>
      </c>
      <c r="R72" s="56">
        <v>0</v>
      </c>
      <c r="S72" s="273">
        <v>2320</v>
      </c>
      <c r="T72" s="273">
        <v>35653.449999999997</v>
      </c>
      <c r="W72" s="273">
        <v>0</v>
      </c>
      <c r="X72" s="273">
        <v>2413.41</v>
      </c>
      <c r="AB72" s="56">
        <v>0</v>
      </c>
      <c r="AC72" s="56">
        <v>-1595274.18</v>
      </c>
      <c r="AD72" s="56">
        <v>0</v>
      </c>
      <c r="AE72" s="56">
        <v>2618687.59</v>
      </c>
      <c r="AF72" s="98">
        <v>199004.25</v>
      </c>
      <c r="AJ72" s="98">
        <v>35542.5</v>
      </c>
      <c r="AL72" s="299">
        <v>91102.5</v>
      </c>
      <c r="AP72" s="122">
        <v>45202.2</v>
      </c>
      <c r="AQ72" s="122">
        <v>14271.59</v>
      </c>
      <c r="AT72" s="122">
        <v>2130</v>
      </c>
      <c r="AU72" s="83">
        <f t="shared" si="7"/>
        <v>342055.23</v>
      </c>
      <c r="AV72" s="21">
        <f t="shared" si="8"/>
        <v>40386.86</v>
      </c>
      <c r="AW72" s="84">
        <f t="shared" si="9"/>
        <v>301668.37</v>
      </c>
      <c r="AX72" s="24">
        <f t="shared" si="10"/>
        <v>234546.75</v>
      </c>
      <c r="AY72" s="25">
        <f t="shared" si="11"/>
        <v>152706.29</v>
      </c>
      <c r="AZ72" s="16">
        <f t="shared" si="12"/>
        <v>81840.459999999992</v>
      </c>
    </row>
    <row r="73" spans="1:52" ht="15" thickBot="1" x14ac:dyDescent="0.25">
      <c r="A73" s="62" t="s">
        <v>33</v>
      </c>
      <c r="B73" s="62" t="s">
        <v>34</v>
      </c>
      <c r="C73" s="86">
        <v>2477</v>
      </c>
      <c r="D73" s="87" t="s">
        <v>879</v>
      </c>
      <c r="E73" s="56" t="s">
        <v>1665</v>
      </c>
      <c r="F73" s="269">
        <v>218933.39</v>
      </c>
      <c r="G73" s="269">
        <v>20300.849999999999</v>
      </c>
      <c r="J73" s="121">
        <v>25449.03</v>
      </c>
      <c r="K73" s="121">
        <v>0</v>
      </c>
      <c r="N73" s="56">
        <v>0</v>
      </c>
      <c r="O73" s="56">
        <v>31360.2</v>
      </c>
      <c r="P73" s="56">
        <v>134458.65</v>
      </c>
      <c r="Q73" s="56">
        <v>0</v>
      </c>
      <c r="R73" s="56">
        <v>0</v>
      </c>
      <c r="S73" s="273">
        <v>62300</v>
      </c>
      <c r="T73" s="273">
        <v>43624.08</v>
      </c>
      <c r="W73" s="273">
        <v>0</v>
      </c>
      <c r="X73" s="273">
        <v>0</v>
      </c>
      <c r="AB73" s="56">
        <v>0</v>
      </c>
      <c r="AC73" s="56">
        <v>0</v>
      </c>
      <c r="AD73" s="56">
        <v>48036.44</v>
      </c>
      <c r="AE73" s="56">
        <v>2255161.35</v>
      </c>
      <c r="AF73" s="98">
        <v>106216.32000000001</v>
      </c>
      <c r="AJ73" s="98">
        <v>105266</v>
      </c>
      <c r="AK73" s="98">
        <v>3000</v>
      </c>
      <c r="AL73" s="299">
        <v>126866</v>
      </c>
      <c r="AP73" s="122">
        <v>50741.49</v>
      </c>
      <c r="AQ73" s="122">
        <v>4750.04</v>
      </c>
      <c r="AU73" s="83">
        <f t="shared" si="7"/>
        <v>264683.27</v>
      </c>
      <c r="AV73" s="21">
        <f t="shared" si="8"/>
        <v>105924.08</v>
      </c>
      <c r="AW73" s="84">
        <f t="shared" si="9"/>
        <v>158759.19</v>
      </c>
      <c r="AX73" s="24">
        <f t="shared" si="10"/>
        <v>214482.32</v>
      </c>
      <c r="AY73" s="25">
        <f t="shared" si="11"/>
        <v>182357.53</v>
      </c>
      <c r="AZ73" s="16">
        <f t="shared" si="12"/>
        <v>32124.790000000008</v>
      </c>
    </row>
    <row r="74" spans="1:52" ht="15" thickBot="1" x14ac:dyDescent="0.25">
      <c r="A74" s="62" t="s">
        <v>33</v>
      </c>
      <c r="B74" s="62" t="s">
        <v>34</v>
      </c>
      <c r="C74" s="86">
        <v>5216</v>
      </c>
      <c r="D74" s="87" t="s">
        <v>880</v>
      </c>
      <c r="E74" s="56" t="s">
        <v>1666</v>
      </c>
      <c r="F74" s="269">
        <v>520876.43</v>
      </c>
      <c r="G74" s="269">
        <v>62723.39</v>
      </c>
      <c r="J74" s="121">
        <v>55505.77</v>
      </c>
      <c r="K74" s="121">
        <v>0</v>
      </c>
      <c r="N74" s="56">
        <v>0</v>
      </c>
      <c r="O74" s="56">
        <v>711665.05</v>
      </c>
      <c r="P74" s="56">
        <v>178873.68</v>
      </c>
      <c r="Q74" s="56">
        <v>0</v>
      </c>
      <c r="R74" s="56">
        <v>0</v>
      </c>
      <c r="S74" s="273">
        <v>2000</v>
      </c>
      <c r="T74" s="273">
        <v>62005.440000000002</v>
      </c>
      <c r="W74" s="273">
        <v>0</v>
      </c>
      <c r="X74" s="273">
        <v>443.2</v>
      </c>
      <c r="AB74" s="56">
        <v>0</v>
      </c>
      <c r="AC74" s="56">
        <v>0</v>
      </c>
      <c r="AD74" s="56">
        <v>-951819.8</v>
      </c>
      <c r="AE74" s="56">
        <v>2065017.96</v>
      </c>
      <c r="AF74" s="98">
        <v>350123.33</v>
      </c>
      <c r="AG74" s="98">
        <v>175000</v>
      </c>
      <c r="AJ74" s="98">
        <v>89671</v>
      </c>
      <c r="AL74" s="299">
        <v>189968</v>
      </c>
      <c r="AP74" s="122">
        <v>63881.599999999999</v>
      </c>
      <c r="AQ74" s="122">
        <v>8947.2099999999991</v>
      </c>
      <c r="AU74" s="83">
        <f t="shared" si="7"/>
        <v>639105.59</v>
      </c>
      <c r="AV74" s="21">
        <f t="shared" si="8"/>
        <v>64448.639999999999</v>
      </c>
      <c r="AW74" s="84">
        <f t="shared" si="9"/>
        <v>574656.94999999995</v>
      </c>
      <c r="AX74" s="24">
        <f t="shared" si="10"/>
        <v>614794.33000000007</v>
      </c>
      <c r="AY74" s="25">
        <f t="shared" si="11"/>
        <v>262796.81</v>
      </c>
      <c r="AZ74" s="16">
        <f t="shared" si="12"/>
        <v>351997.52000000008</v>
      </c>
    </row>
    <row r="75" spans="1:52" s="83" customFormat="1" ht="15" thickBot="1" x14ac:dyDescent="0.25">
      <c r="A75" s="62" t="s">
        <v>33</v>
      </c>
      <c r="B75" s="62" t="s">
        <v>34</v>
      </c>
      <c r="C75" s="86">
        <v>5544</v>
      </c>
      <c r="D75" s="87" t="s">
        <v>881</v>
      </c>
      <c r="E75" s="56" t="s">
        <v>1667</v>
      </c>
      <c r="F75" s="269">
        <v>587987.4</v>
      </c>
      <c r="G75" s="269">
        <v>145864.88</v>
      </c>
      <c r="H75" s="269"/>
      <c r="I75" s="269"/>
      <c r="J75" s="121">
        <v>254503.16</v>
      </c>
      <c r="K75" s="121">
        <v>0</v>
      </c>
      <c r="L75" s="56"/>
      <c r="M75" s="56"/>
      <c r="N75" s="56">
        <v>0</v>
      </c>
      <c r="O75" s="56">
        <v>393947.81</v>
      </c>
      <c r="P75" s="56">
        <v>743000.76</v>
      </c>
      <c r="Q75" s="56">
        <v>0</v>
      </c>
      <c r="R75" s="56">
        <v>0</v>
      </c>
      <c r="S75" s="273">
        <v>2500</v>
      </c>
      <c r="T75" s="273">
        <v>48066.07</v>
      </c>
      <c r="U75" s="273"/>
      <c r="V75" s="273"/>
      <c r="W75" s="273">
        <v>0</v>
      </c>
      <c r="X75" s="273">
        <v>2672</v>
      </c>
      <c r="Y75" s="273"/>
      <c r="Z75" s="56"/>
      <c r="AA75" s="56"/>
      <c r="AB75" s="56">
        <v>0</v>
      </c>
      <c r="AC75" s="56">
        <v>0</v>
      </c>
      <c r="AD75" s="56">
        <v>-250903.15</v>
      </c>
      <c r="AE75" s="56">
        <v>2127187.88</v>
      </c>
      <c r="AF75" s="98">
        <v>413629.48</v>
      </c>
      <c r="AG75" s="98"/>
      <c r="AH75" s="98">
        <v>300</v>
      </c>
      <c r="AI75" s="98"/>
      <c r="AJ75" s="98">
        <v>92792</v>
      </c>
      <c r="AK75" s="98">
        <v>17800</v>
      </c>
      <c r="AL75" s="299">
        <v>198502</v>
      </c>
      <c r="AM75" s="122"/>
      <c r="AN75" s="122"/>
      <c r="AO75" s="122"/>
      <c r="AP75" s="122">
        <v>90630.88</v>
      </c>
      <c r="AQ75" s="122">
        <v>24407.39</v>
      </c>
      <c r="AR75" s="122"/>
      <c r="AS75" s="122"/>
      <c r="AT75" s="122"/>
      <c r="AU75" s="83">
        <f t="shared" si="7"/>
        <v>988355.44000000006</v>
      </c>
      <c r="AV75" s="21">
        <f t="shared" si="8"/>
        <v>53238.07</v>
      </c>
      <c r="AW75" s="84">
        <f t="shared" si="9"/>
        <v>935117.37000000011</v>
      </c>
      <c r="AX75" s="24">
        <f t="shared" si="10"/>
        <v>524521.48</v>
      </c>
      <c r="AY75" s="25">
        <f t="shared" si="11"/>
        <v>313540.27</v>
      </c>
      <c r="AZ75" s="16">
        <f t="shared" si="12"/>
        <v>210981.20999999996</v>
      </c>
    </row>
    <row r="76" spans="1:52" ht="15" thickBot="1" x14ac:dyDescent="0.25">
      <c r="A76" s="62" t="s">
        <v>33</v>
      </c>
      <c r="B76" s="62" t="s">
        <v>34</v>
      </c>
      <c r="C76" s="86">
        <v>2866</v>
      </c>
      <c r="D76" s="87" t="s">
        <v>882</v>
      </c>
      <c r="E76" s="56" t="s">
        <v>1801</v>
      </c>
      <c r="F76" s="269">
        <v>703004.04</v>
      </c>
      <c r="G76" s="269">
        <v>53251.7</v>
      </c>
      <c r="J76" s="121">
        <v>89601.55</v>
      </c>
      <c r="K76" s="121">
        <v>0</v>
      </c>
      <c r="N76" s="56">
        <v>0</v>
      </c>
      <c r="O76" s="56">
        <v>907344.34</v>
      </c>
      <c r="P76" s="56">
        <v>861221.8</v>
      </c>
      <c r="Q76" s="56">
        <v>0</v>
      </c>
      <c r="R76" s="56">
        <v>0</v>
      </c>
      <c r="S76" s="273">
        <v>4500</v>
      </c>
      <c r="T76" s="273">
        <v>51880.79</v>
      </c>
      <c r="W76" s="273">
        <v>0</v>
      </c>
      <c r="X76" s="273">
        <v>0</v>
      </c>
      <c r="AB76" s="56">
        <v>0</v>
      </c>
      <c r="AC76" s="56">
        <v>0</v>
      </c>
      <c r="AD76" s="56">
        <v>328085.96999999997</v>
      </c>
      <c r="AE76" s="56">
        <v>3692657.78</v>
      </c>
      <c r="AF76" s="98">
        <v>124857.47</v>
      </c>
      <c r="AG76" s="98">
        <v>0</v>
      </c>
      <c r="AJ76" s="98">
        <v>141088.5</v>
      </c>
      <c r="AL76" s="299">
        <v>193278.5</v>
      </c>
      <c r="AP76" s="122">
        <v>67862.28</v>
      </c>
      <c r="AQ76" s="122">
        <v>27910.45</v>
      </c>
      <c r="AU76" s="83">
        <f t="shared" si="7"/>
        <v>845857.29</v>
      </c>
      <c r="AV76" s="21">
        <f t="shared" si="8"/>
        <v>56380.79</v>
      </c>
      <c r="AW76" s="84">
        <f t="shared" si="9"/>
        <v>789476.5</v>
      </c>
      <c r="AX76" s="24">
        <f t="shared" si="10"/>
        <v>265945.96999999997</v>
      </c>
      <c r="AY76" s="25">
        <f t="shared" si="11"/>
        <v>289051.23</v>
      </c>
      <c r="AZ76" s="16">
        <f t="shared" si="12"/>
        <v>-23105.260000000009</v>
      </c>
    </row>
    <row r="77" spans="1:52" ht="15" thickBot="1" x14ac:dyDescent="0.25">
      <c r="A77" s="62" t="s">
        <v>35</v>
      </c>
      <c r="B77" s="62" t="s">
        <v>36</v>
      </c>
      <c r="C77" s="86">
        <v>3680</v>
      </c>
      <c r="D77" s="87" t="s">
        <v>883</v>
      </c>
      <c r="E77" s="56" t="s">
        <v>1668</v>
      </c>
      <c r="F77" s="269">
        <v>43693.16</v>
      </c>
      <c r="G77" s="269">
        <v>43509</v>
      </c>
      <c r="J77" s="121">
        <v>11725.48</v>
      </c>
      <c r="K77" s="121">
        <v>0</v>
      </c>
      <c r="N77" s="56">
        <v>0</v>
      </c>
      <c r="O77" s="56">
        <v>2773717.78</v>
      </c>
      <c r="P77" s="56">
        <v>89821.62</v>
      </c>
      <c r="Q77" s="56">
        <v>0</v>
      </c>
      <c r="R77" s="56">
        <v>0</v>
      </c>
      <c r="S77" s="273">
        <v>3000</v>
      </c>
      <c r="T77" s="273">
        <v>33047.129999999997</v>
      </c>
      <c r="W77" s="273">
        <v>35000</v>
      </c>
      <c r="X77" s="273">
        <v>0</v>
      </c>
      <c r="AB77" s="56">
        <v>0</v>
      </c>
      <c r="AC77" s="56">
        <v>0</v>
      </c>
      <c r="AD77" s="56">
        <v>246.09</v>
      </c>
      <c r="AE77" s="56">
        <v>2241713.0099999998</v>
      </c>
      <c r="AF77" s="98">
        <v>0</v>
      </c>
      <c r="AJ77" s="98">
        <v>79900</v>
      </c>
      <c r="AK77" s="98">
        <v>3820</v>
      </c>
      <c r="AL77" s="299">
        <v>136400</v>
      </c>
      <c r="AP77" s="122">
        <v>32050.41</v>
      </c>
      <c r="AQ77" s="122">
        <v>23425.61</v>
      </c>
      <c r="AU77" s="83">
        <f t="shared" si="7"/>
        <v>98927.64</v>
      </c>
      <c r="AV77" s="21">
        <f t="shared" si="8"/>
        <v>71047.13</v>
      </c>
      <c r="AW77" s="84">
        <f t="shared" si="9"/>
        <v>27880.509999999995</v>
      </c>
      <c r="AX77" s="24">
        <f t="shared" si="10"/>
        <v>83720</v>
      </c>
      <c r="AY77" s="25">
        <f t="shared" si="11"/>
        <v>191876.02000000002</v>
      </c>
      <c r="AZ77" s="16">
        <f t="shared" si="12"/>
        <v>-108156.02000000002</v>
      </c>
    </row>
    <row r="78" spans="1:52" ht="15" thickBot="1" x14ac:dyDescent="0.25">
      <c r="A78" s="62" t="s">
        <v>35</v>
      </c>
      <c r="B78" s="62" t="s">
        <v>36</v>
      </c>
      <c r="C78" s="86">
        <v>5005</v>
      </c>
      <c r="D78" s="87" t="s">
        <v>884</v>
      </c>
      <c r="E78" s="56" t="s">
        <v>1669</v>
      </c>
      <c r="F78" s="269">
        <v>147260.49</v>
      </c>
      <c r="G78" s="269">
        <v>55657</v>
      </c>
      <c r="J78" s="121">
        <v>41728.410000000003</v>
      </c>
      <c r="K78" s="121">
        <v>0</v>
      </c>
      <c r="N78" s="56">
        <v>0</v>
      </c>
      <c r="O78" s="56">
        <v>769617.02</v>
      </c>
      <c r="P78" s="56">
        <v>460766.16</v>
      </c>
      <c r="Q78" s="56">
        <v>0</v>
      </c>
      <c r="R78" s="56">
        <v>0</v>
      </c>
      <c r="S78" s="273">
        <v>3000</v>
      </c>
      <c r="T78" s="273">
        <v>46038.97</v>
      </c>
      <c r="W78" s="273">
        <v>21200</v>
      </c>
      <c r="X78" s="273">
        <v>31500</v>
      </c>
      <c r="AB78" s="56">
        <v>0</v>
      </c>
      <c r="AC78" s="56">
        <v>0</v>
      </c>
      <c r="AD78" s="56">
        <v>-432769.21</v>
      </c>
      <c r="AE78" s="56">
        <v>1881918.88</v>
      </c>
      <c r="AF78" s="98">
        <v>55267.4</v>
      </c>
      <c r="AJ78" s="98">
        <v>95585</v>
      </c>
      <c r="AL78" s="299">
        <v>156475</v>
      </c>
      <c r="AP78" s="122">
        <v>41757.160000000003</v>
      </c>
      <c r="AQ78" s="122">
        <v>26310.799999999999</v>
      </c>
      <c r="AU78" s="83">
        <f t="shared" si="7"/>
        <v>244645.9</v>
      </c>
      <c r="AV78" s="21">
        <f t="shared" si="8"/>
        <v>101738.97</v>
      </c>
      <c r="AW78" s="84">
        <f t="shared" si="9"/>
        <v>142906.93</v>
      </c>
      <c r="AX78" s="24">
        <f t="shared" si="10"/>
        <v>150852.4</v>
      </c>
      <c r="AY78" s="25">
        <f t="shared" si="11"/>
        <v>224542.96</v>
      </c>
      <c r="AZ78" s="16">
        <f t="shared" si="12"/>
        <v>-73690.559999999998</v>
      </c>
    </row>
    <row r="79" spans="1:52" ht="15" thickBot="1" x14ac:dyDescent="0.25">
      <c r="A79" s="62" t="s">
        <v>35</v>
      </c>
      <c r="B79" s="62" t="s">
        <v>36</v>
      </c>
      <c r="C79" s="86">
        <v>3048</v>
      </c>
      <c r="D79" s="87" t="s">
        <v>885</v>
      </c>
      <c r="E79" s="56" t="s">
        <v>1670</v>
      </c>
      <c r="F79" s="269">
        <v>18780.97</v>
      </c>
      <c r="G79" s="269">
        <v>17204.75</v>
      </c>
      <c r="J79" s="121">
        <v>25540.46</v>
      </c>
      <c r="K79" s="121">
        <v>0</v>
      </c>
      <c r="N79" s="56">
        <v>0</v>
      </c>
      <c r="O79" s="56">
        <v>753049.92</v>
      </c>
      <c r="P79" s="56">
        <v>1173570.69</v>
      </c>
      <c r="Q79" s="56">
        <v>0</v>
      </c>
      <c r="R79" s="56">
        <v>0</v>
      </c>
      <c r="S79" s="273">
        <v>13950</v>
      </c>
      <c r="T79" s="273">
        <v>32850</v>
      </c>
      <c r="W79" s="273">
        <v>51300</v>
      </c>
      <c r="X79" s="273">
        <v>0</v>
      </c>
      <c r="AB79" s="56">
        <v>5000</v>
      </c>
      <c r="AC79" s="56">
        <v>0</v>
      </c>
      <c r="AD79" s="56">
        <v>0</v>
      </c>
      <c r="AE79" s="56">
        <v>1941230.36</v>
      </c>
      <c r="AF79" s="98">
        <v>19402.25</v>
      </c>
      <c r="AJ79" s="98">
        <v>112085</v>
      </c>
      <c r="AL79" s="299">
        <v>166555</v>
      </c>
      <c r="AP79" s="122">
        <v>27939.19</v>
      </c>
      <c r="AQ79" s="122">
        <v>15688.78</v>
      </c>
      <c r="AT79" s="122">
        <v>0</v>
      </c>
      <c r="AU79" s="83">
        <f t="shared" si="7"/>
        <v>61526.18</v>
      </c>
      <c r="AV79" s="21">
        <f t="shared" si="8"/>
        <v>98100</v>
      </c>
      <c r="AW79" s="84">
        <f t="shared" si="9"/>
        <v>-36573.82</v>
      </c>
      <c r="AX79" s="24">
        <f t="shared" si="10"/>
        <v>131487.25</v>
      </c>
      <c r="AY79" s="25">
        <f t="shared" si="11"/>
        <v>210182.97</v>
      </c>
      <c r="AZ79" s="16">
        <f t="shared" si="12"/>
        <v>-78695.72</v>
      </c>
    </row>
    <row r="80" spans="1:52" ht="15" thickBot="1" x14ac:dyDescent="0.25">
      <c r="A80" s="62" t="s">
        <v>35</v>
      </c>
      <c r="B80" s="62" t="s">
        <v>36</v>
      </c>
      <c r="C80" s="86">
        <v>6117</v>
      </c>
      <c r="D80" s="87" t="s">
        <v>886</v>
      </c>
      <c r="E80" s="56" t="s">
        <v>1671</v>
      </c>
      <c r="F80" s="269">
        <v>165766.29</v>
      </c>
      <c r="G80" s="269">
        <v>12791</v>
      </c>
      <c r="J80" s="121">
        <v>23275.55</v>
      </c>
      <c r="K80" s="121">
        <v>0</v>
      </c>
      <c r="N80" s="56">
        <v>0</v>
      </c>
      <c r="O80" s="56">
        <v>357355.4</v>
      </c>
      <c r="P80" s="56">
        <v>40259.97</v>
      </c>
      <c r="Q80" s="56">
        <v>0</v>
      </c>
      <c r="R80" s="56">
        <v>0</v>
      </c>
      <c r="S80" s="273">
        <v>4140</v>
      </c>
      <c r="T80" s="273">
        <v>50415.86</v>
      </c>
      <c r="W80" s="273">
        <v>0</v>
      </c>
      <c r="X80" s="273">
        <v>0</v>
      </c>
      <c r="AB80" s="56">
        <v>5000</v>
      </c>
      <c r="AC80" s="56">
        <v>0</v>
      </c>
      <c r="AD80" s="56">
        <v>0</v>
      </c>
      <c r="AE80" s="56">
        <v>1940061.77</v>
      </c>
      <c r="AF80" s="98">
        <v>37385</v>
      </c>
      <c r="AJ80" s="98">
        <v>172907</v>
      </c>
      <c r="AK80" s="98">
        <v>17900</v>
      </c>
      <c r="AL80" s="299">
        <v>259627</v>
      </c>
      <c r="AP80" s="122">
        <v>43890</v>
      </c>
      <c r="AQ80" s="122">
        <v>16795.07</v>
      </c>
      <c r="AU80" s="83">
        <f t="shared" si="7"/>
        <v>201832.84</v>
      </c>
      <c r="AV80" s="21">
        <f t="shared" si="8"/>
        <v>54555.86</v>
      </c>
      <c r="AW80" s="84">
        <f t="shared" si="9"/>
        <v>147276.97999999998</v>
      </c>
      <c r="AX80" s="24">
        <f t="shared" si="10"/>
        <v>228192</v>
      </c>
      <c r="AY80" s="25">
        <f t="shared" si="11"/>
        <v>320312.07</v>
      </c>
      <c r="AZ80" s="16">
        <f t="shared" si="12"/>
        <v>-92120.07</v>
      </c>
    </row>
    <row r="81" spans="1:52" ht="15" thickBot="1" x14ac:dyDescent="0.25">
      <c r="A81" s="62" t="s">
        <v>35</v>
      </c>
      <c r="B81" s="62" t="s">
        <v>36</v>
      </c>
      <c r="C81" s="86">
        <v>3261</v>
      </c>
      <c r="D81" s="87" t="s">
        <v>887</v>
      </c>
      <c r="E81" s="56" t="s">
        <v>1672</v>
      </c>
      <c r="F81" s="269">
        <v>79216.56</v>
      </c>
      <c r="G81" s="269">
        <v>20884</v>
      </c>
      <c r="J81" s="121">
        <v>47030.98</v>
      </c>
      <c r="K81" s="121">
        <v>0</v>
      </c>
      <c r="N81" s="56">
        <v>0</v>
      </c>
      <c r="O81" s="56">
        <v>293002</v>
      </c>
      <c r="P81" s="56">
        <v>-248276.88</v>
      </c>
      <c r="Q81" s="56">
        <v>0</v>
      </c>
      <c r="R81" s="56">
        <v>0</v>
      </c>
      <c r="S81" s="273">
        <v>346035.7</v>
      </c>
      <c r="T81" s="273">
        <v>140935.67000000001</v>
      </c>
      <c r="W81" s="273">
        <v>1600</v>
      </c>
      <c r="X81" s="273">
        <v>0</v>
      </c>
      <c r="AB81" s="56">
        <v>5000</v>
      </c>
      <c r="AC81" s="56">
        <v>0</v>
      </c>
      <c r="AD81" s="56">
        <v>0</v>
      </c>
      <c r="AE81" s="56">
        <v>2076384.94</v>
      </c>
      <c r="AF81" s="98">
        <v>23514.27</v>
      </c>
      <c r="AJ81" s="98">
        <v>103110</v>
      </c>
      <c r="AL81" s="299">
        <v>144700</v>
      </c>
      <c r="AP81" s="122">
        <v>39551.230000000003</v>
      </c>
      <c r="AQ81" s="122">
        <v>9705.33</v>
      </c>
      <c r="AU81" s="83">
        <f t="shared" si="7"/>
        <v>147131.54</v>
      </c>
      <c r="AV81" s="21">
        <f t="shared" si="8"/>
        <v>488571.37</v>
      </c>
      <c r="AW81" s="84">
        <f t="shared" si="9"/>
        <v>-341439.82999999996</v>
      </c>
      <c r="AX81" s="24">
        <f t="shared" si="10"/>
        <v>126624.27</v>
      </c>
      <c r="AY81" s="25">
        <f t="shared" si="11"/>
        <v>193956.56</v>
      </c>
      <c r="AZ81" s="16">
        <f t="shared" si="12"/>
        <v>-67332.289999999994</v>
      </c>
    </row>
    <row r="82" spans="1:52" ht="15" thickBot="1" x14ac:dyDescent="0.25">
      <c r="A82" s="62" t="s">
        <v>35</v>
      </c>
      <c r="B82" s="62" t="s">
        <v>36</v>
      </c>
      <c r="C82" s="86">
        <v>2381</v>
      </c>
      <c r="D82" s="87" t="s">
        <v>888</v>
      </c>
      <c r="E82" s="56" t="s">
        <v>1673</v>
      </c>
      <c r="F82" s="269">
        <v>291643.46000000002</v>
      </c>
      <c r="G82" s="269">
        <v>0</v>
      </c>
      <c r="J82" s="121">
        <v>136641.64000000001</v>
      </c>
      <c r="K82" s="121">
        <v>0</v>
      </c>
      <c r="N82" s="56">
        <v>0</v>
      </c>
      <c r="O82" s="56">
        <v>18905</v>
      </c>
      <c r="P82" s="56">
        <v>288963.53000000003</v>
      </c>
      <c r="Q82" s="56">
        <v>0</v>
      </c>
      <c r="R82" s="56">
        <v>0</v>
      </c>
      <c r="S82" s="273">
        <v>0</v>
      </c>
      <c r="T82" s="273">
        <v>149577.44</v>
      </c>
      <c r="W82" s="273">
        <v>70000</v>
      </c>
      <c r="X82" s="273">
        <v>0</v>
      </c>
      <c r="AB82" s="56">
        <v>10000</v>
      </c>
      <c r="AC82" s="56">
        <v>0</v>
      </c>
      <c r="AD82" s="56">
        <v>0</v>
      </c>
      <c r="AE82" s="56">
        <v>1879892.65</v>
      </c>
      <c r="AF82" s="98">
        <v>45455.91</v>
      </c>
      <c r="AJ82" s="98">
        <v>69048</v>
      </c>
      <c r="AL82" s="299">
        <v>112458</v>
      </c>
      <c r="AP82" s="122">
        <v>104980.76</v>
      </c>
      <c r="AQ82" s="122">
        <v>20560.009999999998</v>
      </c>
      <c r="AU82" s="83">
        <f t="shared" si="7"/>
        <v>428285.10000000003</v>
      </c>
      <c r="AV82" s="21">
        <f t="shared" si="8"/>
        <v>219577.44</v>
      </c>
      <c r="AW82" s="84">
        <f t="shared" si="9"/>
        <v>208707.66000000003</v>
      </c>
      <c r="AX82" s="24">
        <f t="shared" si="10"/>
        <v>114503.91</v>
      </c>
      <c r="AY82" s="25">
        <f t="shared" si="11"/>
        <v>237998.77000000002</v>
      </c>
      <c r="AZ82" s="16">
        <f t="shared" si="12"/>
        <v>-123494.86000000002</v>
      </c>
    </row>
    <row r="83" spans="1:52" ht="15" thickBot="1" x14ac:dyDescent="0.25">
      <c r="A83" s="62" t="s">
        <v>35</v>
      </c>
      <c r="B83" s="62" t="s">
        <v>36</v>
      </c>
      <c r="C83" s="86">
        <v>2712</v>
      </c>
      <c r="D83" s="87" t="s">
        <v>889</v>
      </c>
      <c r="E83" s="56" t="s">
        <v>1674</v>
      </c>
      <c r="F83" s="269">
        <v>160394.76999999999</v>
      </c>
      <c r="G83" s="269">
        <v>54778.6</v>
      </c>
      <c r="J83" s="121">
        <v>22644.98</v>
      </c>
      <c r="K83" s="121">
        <v>0</v>
      </c>
      <c r="N83" s="56">
        <v>0</v>
      </c>
      <c r="O83" s="56">
        <v>310823.92</v>
      </c>
      <c r="P83" s="56">
        <v>240685.2</v>
      </c>
      <c r="Q83" s="56">
        <v>0</v>
      </c>
      <c r="R83" s="56">
        <v>0</v>
      </c>
      <c r="S83" s="273">
        <v>2000</v>
      </c>
      <c r="T83" s="273">
        <v>66807.58</v>
      </c>
      <c r="W83" s="273">
        <v>67580</v>
      </c>
      <c r="X83" s="273">
        <v>0</v>
      </c>
      <c r="AB83" s="56">
        <v>0</v>
      </c>
      <c r="AC83" s="56">
        <v>0</v>
      </c>
      <c r="AD83" s="56">
        <v>0</v>
      </c>
      <c r="AE83" s="56">
        <v>1840507.51</v>
      </c>
      <c r="AF83" s="98">
        <v>30505.45</v>
      </c>
      <c r="AJ83" s="98">
        <v>174503</v>
      </c>
      <c r="AL83" s="299">
        <v>214083</v>
      </c>
      <c r="AP83" s="122">
        <v>42627.16</v>
      </c>
      <c r="AQ83" s="122">
        <v>8441.17</v>
      </c>
      <c r="AU83" s="83">
        <f t="shared" si="7"/>
        <v>237818.35</v>
      </c>
      <c r="AV83" s="21">
        <f t="shared" si="8"/>
        <v>136387.58000000002</v>
      </c>
      <c r="AW83" s="84">
        <f t="shared" si="9"/>
        <v>101430.76999999999</v>
      </c>
      <c r="AX83" s="24">
        <f t="shared" si="10"/>
        <v>205008.45</v>
      </c>
      <c r="AY83" s="25">
        <f t="shared" si="11"/>
        <v>265151.33</v>
      </c>
      <c r="AZ83" s="16">
        <f t="shared" si="12"/>
        <v>-60142.880000000005</v>
      </c>
    </row>
    <row r="84" spans="1:52" ht="15" thickBot="1" x14ac:dyDescent="0.25">
      <c r="A84" s="62" t="s">
        <v>35</v>
      </c>
      <c r="B84" s="62" t="s">
        <v>36</v>
      </c>
      <c r="C84" s="86">
        <v>1686</v>
      </c>
      <c r="D84" s="87" t="s">
        <v>890</v>
      </c>
      <c r="E84" s="56" t="s">
        <v>1675</v>
      </c>
      <c r="F84" s="269">
        <v>24159.15</v>
      </c>
      <c r="G84" s="269">
        <v>13641</v>
      </c>
      <c r="J84" s="121">
        <v>45617</v>
      </c>
      <c r="K84" s="121">
        <v>0</v>
      </c>
      <c r="N84" s="56">
        <v>0</v>
      </c>
      <c r="O84" s="56">
        <v>723829.37</v>
      </c>
      <c r="P84" s="56">
        <v>74806.61</v>
      </c>
      <c r="Q84" s="56">
        <v>0</v>
      </c>
      <c r="R84" s="56">
        <v>0</v>
      </c>
      <c r="S84" s="273">
        <v>48055</v>
      </c>
      <c r="T84" s="273">
        <v>66464.84</v>
      </c>
      <c r="W84" s="273">
        <v>5000</v>
      </c>
      <c r="X84" s="273">
        <v>67500</v>
      </c>
      <c r="AB84" s="56">
        <v>0</v>
      </c>
      <c r="AC84" s="56">
        <v>0</v>
      </c>
      <c r="AD84" s="56">
        <v>-500.27</v>
      </c>
      <c r="AE84" s="56">
        <v>2651073.88</v>
      </c>
      <c r="AF84" s="98">
        <v>4820</v>
      </c>
      <c r="AJ84" s="98">
        <v>68797</v>
      </c>
      <c r="AK84" s="98">
        <v>0</v>
      </c>
      <c r="AL84" s="299">
        <v>68797</v>
      </c>
      <c r="AP84" s="122">
        <v>2600</v>
      </c>
      <c r="AQ84" s="122">
        <v>6332.39</v>
      </c>
      <c r="AU84" s="83">
        <f t="shared" si="7"/>
        <v>83417.149999999994</v>
      </c>
      <c r="AV84" s="21">
        <f t="shared" si="8"/>
        <v>187019.84</v>
      </c>
      <c r="AW84" s="84">
        <f t="shared" si="9"/>
        <v>-103602.69</v>
      </c>
      <c r="AX84" s="24">
        <f t="shared" si="10"/>
        <v>73617</v>
      </c>
      <c r="AY84" s="25">
        <f t="shared" si="11"/>
        <v>77729.39</v>
      </c>
      <c r="AZ84" s="16">
        <f t="shared" si="12"/>
        <v>-4112.3899999999994</v>
      </c>
    </row>
    <row r="85" spans="1:52" ht="15" thickBot="1" x14ac:dyDescent="0.25">
      <c r="A85" s="62" t="s">
        <v>35</v>
      </c>
      <c r="B85" s="62" t="s">
        <v>36</v>
      </c>
      <c r="C85" s="86">
        <v>2512</v>
      </c>
      <c r="D85" s="87" t="s">
        <v>891</v>
      </c>
      <c r="E85" s="56" t="s">
        <v>1786</v>
      </c>
      <c r="F85" s="269">
        <v>48273.51</v>
      </c>
      <c r="G85" s="269">
        <v>14669</v>
      </c>
      <c r="J85" s="121">
        <v>8449.75</v>
      </c>
      <c r="K85" s="121">
        <v>0</v>
      </c>
      <c r="N85" s="56">
        <v>0</v>
      </c>
      <c r="O85" s="56">
        <v>483850.55</v>
      </c>
      <c r="P85" s="56">
        <v>241649.31</v>
      </c>
      <c r="Q85" s="56">
        <v>0</v>
      </c>
      <c r="R85" s="56">
        <v>0</v>
      </c>
      <c r="S85" s="273">
        <v>2500</v>
      </c>
      <c r="T85" s="273">
        <v>85185.47</v>
      </c>
      <c r="W85" s="273">
        <v>42500</v>
      </c>
      <c r="X85" s="273">
        <v>0</v>
      </c>
      <c r="AB85" s="56">
        <v>15000</v>
      </c>
      <c r="AC85" s="56">
        <v>0</v>
      </c>
      <c r="AD85" s="56">
        <v>0</v>
      </c>
      <c r="AE85" s="56">
        <v>3200752.69</v>
      </c>
      <c r="AF85" s="98">
        <v>39440</v>
      </c>
      <c r="AJ85" s="98">
        <v>66079</v>
      </c>
      <c r="AL85" s="299">
        <v>117089</v>
      </c>
      <c r="AP85" s="122">
        <v>29185.47</v>
      </c>
      <c r="AQ85" s="122">
        <v>24204.03</v>
      </c>
      <c r="AU85" s="83">
        <f t="shared" si="7"/>
        <v>71392.260000000009</v>
      </c>
      <c r="AV85" s="21">
        <f t="shared" si="8"/>
        <v>130185.47</v>
      </c>
      <c r="AW85" s="84">
        <f t="shared" si="9"/>
        <v>-58793.209999999992</v>
      </c>
      <c r="AX85" s="24">
        <f t="shared" si="10"/>
        <v>105519</v>
      </c>
      <c r="AY85" s="25">
        <f t="shared" si="11"/>
        <v>170478.5</v>
      </c>
      <c r="AZ85" s="16">
        <f t="shared" si="12"/>
        <v>-64959.5</v>
      </c>
    </row>
    <row r="86" spans="1:52" ht="15" thickBot="1" x14ac:dyDescent="0.25">
      <c r="A86" s="62" t="s">
        <v>315</v>
      </c>
      <c r="B86" s="62" t="s">
        <v>46</v>
      </c>
      <c r="C86" s="86">
        <v>3664</v>
      </c>
      <c r="D86" s="87" t="s">
        <v>892</v>
      </c>
      <c r="E86" s="56" t="s">
        <v>1676</v>
      </c>
      <c r="F86" s="269">
        <v>644756.77</v>
      </c>
      <c r="G86" s="269">
        <v>11416.5</v>
      </c>
      <c r="J86" s="121">
        <v>62356.34</v>
      </c>
      <c r="K86" s="121">
        <v>0</v>
      </c>
      <c r="N86" s="56">
        <v>0</v>
      </c>
      <c r="O86" s="56">
        <v>255670.45</v>
      </c>
      <c r="P86" s="56">
        <v>1067479.28</v>
      </c>
      <c r="Q86" s="56">
        <v>0</v>
      </c>
      <c r="R86" s="56">
        <v>0</v>
      </c>
      <c r="S86" s="273">
        <v>1746</v>
      </c>
      <c r="T86" s="273">
        <v>30704.9</v>
      </c>
      <c r="W86" s="273">
        <v>0</v>
      </c>
      <c r="X86" s="273">
        <v>17.38</v>
      </c>
      <c r="AB86" s="56">
        <v>376748</v>
      </c>
      <c r="AC86" s="56">
        <v>0</v>
      </c>
      <c r="AD86" s="56">
        <v>-332308.34999999998</v>
      </c>
      <c r="AE86" s="56">
        <v>1975689.39</v>
      </c>
      <c r="AF86" s="98">
        <v>12731.84</v>
      </c>
      <c r="AJ86" s="98">
        <v>139067</v>
      </c>
      <c r="AL86" s="299">
        <v>199077</v>
      </c>
      <c r="AP86" s="122">
        <v>40775.870000000003</v>
      </c>
      <c r="AQ86" s="122">
        <v>38710.78</v>
      </c>
      <c r="AU86" s="83">
        <f t="shared" si="7"/>
        <v>718529.61</v>
      </c>
      <c r="AV86" s="21">
        <f t="shared" si="8"/>
        <v>32468.280000000002</v>
      </c>
      <c r="AW86" s="84">
        <f t="shared" si="9"/>
        <v>686061.33</v>
      </c>
      <c r="AX86" s="24">
        <f t="shared" si="10"/>
        <v>151798.84</v>
      </c>
      <c r="AY86" s="25">
        <f t="shared" si="11"/>
        <v>278563.65000000002</v>
      </c>
      <c r="AZ86" s="16">
        <f t="shared" si="12"/>
        <v>-126764.81000000003</v>
      </c>
    </row>
    <row r="87" spans="1:52" ht="15" thickBot="1" x14ac:dyDescent="0.25">
      <c r="A87" s="62" t="s">
        <v>315</v>
      </c>
      <c r="B87" s="62" t="s">
        <v>46</v>
      </c>
      <c r="C87" s="86">
        <v>7927</v>
      </c>
      <c r="D87" s="87" t="s">
        <v>893</v>
      </c>
      <c r="E87" s="56" t="s">
        <v>1677</v>
      </c>
      <c r="F87" s="269">
        <v>1016289.57</v>
      </c>
      <c r="G87" s="269">
        <v>62772.9</v>
      </c>
      <c r="J87" s="121">
        <v>64853.77</v>
      </c>
      <c r="K87" s="121">
        <v>0</v>
      </c>
      <c r="N87" s="56">
        <v>0</v>
      </c>
      <c r="O87" s="56">
        <v>1832148.52</v>
      </c>
      <c r="P87" s="56">
        <v>893351.09</v>
      </c>
      <c r="Q87" s="56">
        <v>0</v>
      </c>
      <c r="R87" s="56">
        <v>0</v>
      </c>
      <c r="S87" s="273">
        <v>3000</v>
      </c>
      <c r="T87" s="273">
        <v>44222.42</v>
      </c>
      <c r="W87" s="273">
        <v>0</v>
      </c>
      <c r="X87" s="273">
        <v>183.92</v>
      </c>
      <c r="AB87" s="56">
        <v>0</v>
      </c>
      <c r="AC87" s="56">
        <v>0</v>
      </c>
      <c r="AD87" s="56">
        <v>851382.66</v>
      </c>
      <c r="AE87" s="56">
        <v>3812204.74</v>
      </c>
      <c r="AF87" s="98">
        <v>115982.92</v>
      </c>
      <c r="AH87" s="98">
        <v>0</v>
      </c>
      <c r="AJ87" s="98">
        <v>113414</v>
      </c>
      <c r="AK87" s="98">
        <v>3000</v>
      </c>
      <c r="AL87" s="299">
        <v>200784</v>
      </c>
      <c r="AP87" s="122">
        <v>122759.86</v>
      </c>
      <c r="AQ87" s="122">
        <v>60173.74</v>
      </c>
      <c r="AU87" s="83">
        <f t="shared" si="7"/>
        <v>1143916.24</v>
      </c>
      <c r="AV87" s="21">
        <f t="shared" si="8"/>
        <v>47406.34</v>
      </c>
      <c r="AW87" s="84">
        <f t="shared" si="9"/>
        <v>1096509.8999999999</v>
      </c>
      <c r="AX87" s="24">
        <f t="shared" si="10"/>
        <v>232396.91999999998</v>
      </c>
      <c r="AY87" s="25">
        <f t="shared" si="11"/>
        <v>383717.6</v>
      </c>
      <c r="AZ87" s="16">
        <f t="shared" si="12"/>
        <v>-151320.68</v>
      </c>
    </row>
    <row r="88" spans="1:52" ht="15" thickBot="1" x14ac:dyDescent="0.25">
      <c r="A88" s="62" t="s">
        <v>315</v>
      </c>
      <c r="B88" s="62" t="s">
        <v>46</v>
      </c>
      <c r="C88" s="86">
        <v>7609</v>
      </c>
      <c r="D88" s="87" t="s">
        <v>894</v>
      </c>
      <c r="E88" s="56" t="s">
        <v>1678</v>
      </c>
      <c r="F88" s="269">
        <v>506072.43</v>
      </c>
      <c r="G88" s="269">
        <v>11600</v>
      </c>
      <c r="J88" s="121">
        <v>53612.46</v>
      </c>
      <c r="K88" s="121">
        <v>0</v>
      </c>
      <c r="N88" s="56">
        <v>0</v>
      </c>
      <c r="O88" s="56">
        <v>1787891.92</v>
      </c>
      <c r="P88" s="56">
        <v>733216.26</v>
      </c>
      <c r="Q88" s="56">
        <v>0</v>
      </c>
      <c r="R88" s="56">
        <v>0</v>
      </c>
      <c r="S88" s="273">
        <v>6620</v>
      </c>
      <c r="T88" s="273">
        <v>47731.79</v>
      </c>
      <c r="W88" s="273">
        <v>0</v>
      </c>
      <c r="X88" s="273">
        <v>192.9</v>
      </c>
      <c r="AB88" s="56">
        <v>6800</v>
      </c>
      <c r="AC88" s="56">
        <v>0</v>
      </c>
      <c r="AD88" s="56">
        <v>0</v>
      </c>
      <c r="AE88" s="56">
        <v>3564237.85</v>
      </c>
      <c r="AF88" s="98">
        <v>109823.63</v>
      </c>
      <c r="AH88" s="98">
        <v>0</v>
      </c>
      <c r="AJ88" s="98">
        <v>116211</v>
      </c>
      <c r="AK88" s="98">
        <v>0</v>
      </c>
      <c r="AL88" s="299">
        <v>195751</v>
      </c>
      <c r="AP88" s="122">
        <v>96301.93</v>
      </c>
      <c r="AQ88" s="122">
        <v>34585.61</v>
      </c>
      <c r="AU88" s="83">
        <f t="shared" si="7"/>
        <v>571284.89</v>
      </c>
      <c r="AV88" s="21">
        <f t="shared" si="8"/>
        <v>54544.69</v>
      </c>
      <c r="AW88" s="84">
        <f t="shared" si="9"/>
        <v>516740.2</v>
      </c>
      <c r="AX88" s="24">
        <f t="shared" si="10"/>
        <v>226034.63</v>
      </c>
      <c r="AY88" s="25">
        <f t="shared" si="11"/>
        <v>326638.53999999998</v>
      </c>
      <c r="AZ88" s="16">
        <f t="shared" si="12"/>
        <v>-100603.90999999997</v>
      </c>
    </row>
    <row r="89" spans="1:52" ht="15" thickBot="1" x14ac:dyDescent="0.25">
      <c r="A89" s="62" t="s">
        <v>315</v>
      </c>
      <c r="B89" s="62" t="s">
        <v>46</v>
      </c>
      <c r="C89" s="86">
        <v>6471</v>
      </c>
      <c r="D89" s="87" t="s">
        <v>895</v>
      </c>
      <c r="E89" s="56" t="s">
        <v>1679</v>
      </c>
      <c r="F89" s="269">
        <v>675715.66</v>
      </c>
      <c r="G89" s="269">
        <v>28698.5</v>
      </c>
      <c r="J89" s="121">
        <v>94249.7</v>
      </c>
      <c r="K89" s="121">
        <v>0</v>
      </c>
      <c r="N89" s="56">
        <v>0</v>
      </c>
      <c r="O89" s="56">
        <v>1082044.71</v>
      </c>
      <c r="P89" s="56">
        <v>524172.67</v>
      </c>
      <c r="Q89" s="56">
        <v>0</v>
      </c>
      <c r="R89" s="56">
        <v>0</v>
      </c>
      <c r="S89" s="273">
        <v>700</v>
      </c>
      <c r="T89" s="273">
        <v>35604.379999999997</v>
      </c>
      <c r="W89" s="273">
        <v>0</v>
      </c>
      <c r="X89" s="273">
        <v>117.2</v>
      </c>
      <c r="AB89" s="56">
        <v>91789.09</v>
      </c>
      <c r="AC89" s="56">
        <v>0</v>
      </c>
      <c r="AD89" s="56">
        <v>40504.910000000003</v>
      </c>
      <c r="AE89" s="56">
        <v>2080906</v>
      </c>
      <c r="AF89" s="98">
        <v>66287.69</v>
      </c>
      <c r="AG89" s="98">
        <v>9890</v>
      </c>
      <c r="AH89" s="98">
        <v>0</v>
      </c>
      <c r="AJ89" s="98">
        <v>209215.4</v>
      </c>
      <c r="AK89" s="98">
        <v>14000</v>
      </c>
      <c r="AL89" s="299">
        <v>287715.40000000002</v>
      </c>
      <c r="AN89" s="122">
        <v>420</v>
      </c>
      <c r="AP89" s="122">
        <v>96840.28</v>
      </c>
      <c r="AQ89" s="122">
        <v>30053.47</v>
      </c>
      <c r="AU89" s="83">
        <f t="shared" si="7"/>
        <v>798663.86</v>
      </c>
      <c r="AV89" s="21">
        <f t="shared" si="8"/>
        <v>36421.579999999994</v>
      </c>
      <c r="AW89" s="84">
        <f t="shared" si="9"/>
        <v>762242.28</v>
      </c>
      <c r="AX89" s="24">
        <f t="shared" si="10"/>
        <v>299393.08999999997</v>
      </c>
      <c r="AY89" s="25">
        <f t="shared" si="11"/>
        <v>415029.15</v>
      </c>
      <c r="AZ89" s="16">
        <f t="shared" si="12"/>
        <v>-115636.06000000006</v>
      </c>
    </row>
    <row r="90" spans="1:52" ht="15" thickBot="1" x14ac:dyDescent="0.25">
      <c r="A90" s="62" t="s">
        <v>315</v>
      </c>
      <c r="B90" s="62" t="s">
        <v>46</v>
      </c>
      <c r="C90" s="86">
        <v>4146</v>
      </c>
      <c r="D90" s="87" t="s">
        <v>896</v>
      </c>
      <c r="E90" s="56" t="s">
        <v>1680</v>
      </c>
      <c r="F90" s="269">
        <v>474538.52</v>
      </c>
      <c r="G90" s="269">
        <v>9590.5</v>
      </c>
      <c r="J90" s="121">
        <v>143640.09</v>
      </c>
      <c r="K90" s="121">
        <v>0</v>
      </c>
      <c r="N90" s="56">
        <v>0</v>
      </c>
      <c r="O90" s="56">
        <v>1073623.9099999999</v>
      </c>
      <c r="P90" s="56">
        <v>382065.37</v>
      </c>
      <c r="Q90" s="56">
        <v>0</v>
      </c>
      <c r="R90" s="56">
        <v>0</v>
      </c>
      <c r="S90" s="273">
        <v>2240</v>
      </c>
      <c r="T90" s="273">
        <v>25814.34</v>
      </c>
      <c r="W90" s="273">
        <v>0</v>
      </c>
      <c r="X90" s="273">
        <v>24</v>
      </c>
      <c r="AB90" s="56">
        <v>0</v>
      </c>
      <c r="AC90" s="56">
        <v>0</v>
      </c>
      <c r="AD90" s="56">
        <v>-54645.36</v>
      </c>
      <c r="AE90" s="56">
        <v>2304026.96</v>
      </c>
      <c r="AF90" s="98">
        <v>80247.399999999994</v>
      </c>
      <c r="AJ90" s="98">
        <v>51460</v>
      </c>
      <c r="AL90" s="299">
        <v>107780</v>
      </c>
      <c r="AP90" s="122">
        <v>83244.679999999993</v>
      </c>
      <c r="AQ90" s="122">
        <v>21854.38</v>
      </c>
      <c r="AU90" s="83">
        <f t="shared" si="7"/>
        <v>627769.11</v>
      </c>
      <c r="AV90" s="21">
        <f t="shared" si="8"/>
        <v>28078.34</v>
      </c>
      <c r="AW90" s="84">
        <f t="shared" si="9"/>
        <v>599690.77</v>
      </c>
      <c r="AX90" s="24">
        <f t="shared" si="10"/>
        <v>131707.4</v>
      </c>
      <c r="AY90" s="25">
        <f t="shared" si="11"/>
        <v>212879.06</v>
      </c>
      <c r="AZ90" s="16">
        <f t="shared" si="12"/>
        <v>-81171.66</v>
      </c>
    </row>
    <row r="91" spans="1:52" ht="15" thickBot="1" x14ac:dyDescent="0.25">
      <c r="A91" s="62" t="s">
        <v>315</v>
      </c>
      <c r="B91" s="62" t="s">
        <v>46</v>
      </c>
      <c r="C91" s="86">
        <v>8209</v>
      </c>
      <c r="D91" s="87" t="s">
        <v>897</v>
      </c>
      <c r="E91" s="56" t="s">
        <v>1681</v>
      </c>
      <c r="F91" s="269">
        <v>769904.84</v>
      </c>
      <c r="G91" s="269">
        <v>52495.5</v>
      </c>
      <c r="J91" s="121">
        <v>134630</v>
      </c>
      <c r="K91" s="121">
        <v>0</v>
      </c>
      <c r="N91" s="56">
        <v>0</v>
      </c>
      <c r="O91" s="56">
        <v>691973.57</v>
      </c>
      <c r="P91" s="56">
        <v>1039588.06</v>
      </c>
      <c r="Q91" s="56">
        <v>0</v>
      </c>
      <c r="R91" s="56">
        <v>0</v>
      </c>
      <c r="S91" s="273">
        <v>200000</v>
      </c>
      <c r="T91" s="273">
        <v>54552.11</v>
      </c>
      <c r="W91" s="273">
        <v>0</v>
      </c>
      <c r="X91" s="273">
        <v>30450</v>
      </c>
      <c r="AB91" s="56">
        <v>4350</v>
      </c>
      <c r="AC91" s="56">
        <v>0</v>
      </c>
      <c r="AD91" s="56">
        <v>144581.71</v>
      </c>
      <c r="AE91" s="56">
        <v>2345661.54</v>
      </c>
      <c r="AF91" s="98">
        <v>143038.41</v>
      </c>
      <c r="AJ91" s="98">
        <v>151035.5</v>
      </c>
      <c r="AK91" s="98">
        <v>0</v>
      </c>
      <c r="AL91" s="299">
        <v>229385.5</v>
      </c>
      <c r="AP91" s="122">
        <v>127659.39</v>
      </c>
      <c r="AQ91" s="122">
        <v>32964.43</v>
      </c>
      <c r="AU91" s="83">
        <f t="shared" si="7"/>
        <v>957030.34</v>
      </c>
      <c r="AV91" s="21">
        <f t="shared" si="8"/>
        <v>285002.11</v>
      </c>
      <c r="AW91" s="84">
        <f t="shared" si="9"/>
        <v>672028.23</v>
      </c>
      <c r="AX91" s="24">
        <f t="shared" si="10"/>
        <v>294073.91000000003</v>
      </c>
      <c r="AY91" s="25">
        <f t="shared" si="11"/>
        <v>390009.32</v>
      </c>
      <c r="AZ91" s="16">
        <f t="shared" si="12"/>
        <v>-95935.409999999974</v>
      </c>
    </row>
    <row r="92" spans="1:52" ht="15" thickBot="1" x14ac:dyDescent="0.25">
      <c r="A92" s="62" t="s">
        <v>315</v>
      </c>
      <c r="B92" s="62" t="s">
        <v>46</v>
      </c>
      <c r="C92" s="86">
        <v>4164</v>
      </c>
      <c r="D92" s="87" t="s">
        <v>898</v>
      </c>
      <c r="E92" s="56" t="s">
        <v>1682</v>
      </c>
      <c r="F92" s="269">
        <v>474212.32</v>
      </c>
      <c r="G92" s="269">
        <v>13993.75</v>
      </c>
      <c r="J92" s="121">
        <v>70565.53</v>
      </c>
      <c r="K92" s="121">
        <v>0</v>
      </c>
      <c r="N92" s="56">
        <v>0</v>
      </c>
      <c r="O92" s="56">
        <v>845669.64</v>
      </c>
      <c r="P92" s="56">
        <v>322977.09999999998</v>
      </c>
      <c r="Q92" s="56">
        <v>0</v>
      </c>
      <c r="R92" s="56">
        <v>0</v>
      </c>
      <c r="S92" s="273">
        <v>344000</v>
      </c>
      <c r="T92" s="273">
        <v>37119.599999999999</v>
      </c>
      <c r="W92" s="273">
        <v>0</v>
      </c>
      <c r="X92" s="273">
        <v>149806.12</v>
      </c>
      <c r="AB92" s="56">
        <v>2031</v>
      </c>
      <c r="AC92" s="56">
        <v>0</v>
      </c>
      <c r="AD92" s="56">
        <v>-159440.53</v>
      </c>
      <c r="AE92" s="56">
        <v>4378498.51</v>
      </c>
      <c r="AF92" s="98">
        <v>43644.11</v>
      </c>
      <c r="AJ92" s="98">
        <v>177492</v>
      </c>
      <c r="AL92" s="299">
        <v>241932</v>
      </c>
      <c r="AP92" s="122">
        <v>59888.36</v>
      </c>
      <c r="AQ92" s="122">
        <v>28621.82</v>
      </c>
      <c r="AU92" s="83">
        <f t="shared" si="7"/>
        <v>558771.6</v>
      </c>
      <c r="AV92" s="21">
        <f t="shared" si="8"/>
        <v>530925.72</v>
      </c>
      <c r="AW92" s="84">
        <f t="shared" si="9"/>
        <v>27845.880000000005</v>
      </c>
      <c r="AX92" s="24">
        <f t="shared" si="10"/>
        <v>221136.11</v>
      </c>
      <c r="AY92" s="25">
        <f t="shared" si="11"/>
        <v>330442.18</v>
      </c>
      <c r="AZ92" s="16">
        <f t="shared" si="12"/>
        <v>-109306.07</v>
      </c>
    </row>
    <row r="93" spans="1:52" ht="15" thickBot="1" x14ac:dyDescent="0.25">
      <c r="A93" s="62" t="s">
        <v>315</v>
      </c>
      <c r="B93" s="62" t="s">
        <v>46</v>
      </c>
      <c r="C93" s="86">
        <v>5920</v>
      </c>
      <c r="D93" s="87" t="s">
        <v>899</v>
      </c>
      <c r="E93" s="56" t="s">
        <v>1683</v>
      </c>
      <c r="F93" s="269">
        <v>242251.97</v>
      </c>
      <c r="G93" s="269">
        <v>59456</v>
      </c>
      <c r="J93" s="121">
        <v>67650.22</v>
      </c>
      <c r="K93" s="121">
        <v>0</v>
      </c>
      <c r="N93" s="56">
        <v>0</v>
      </c>
      <c r="O93" s="56">
        <v>1185084.98</v>
      </c>
      <c r="P93" s="56">
        <v>482776.54</v>
      </c>
      <c r="Q93" s="56">
        <v>0</v>
      </c>
      <c r="R93" s="56">
        <v>0</v>
      </c>
      <c r="S93" s="273">
        <v>3040</v>
      </c>
      <c r="T93" s="273">
        <v>42271.66</v>
      </c>
      <c r="W93" s="273">
        <v>0</v>
      </c>
      <c r="X93" s="273">
        <v>26316</v>
      </c>
      <c r="AB93" s="56">
        <v>2304</v>
      </c>
      <c r="AC93" s="56">
        <v>0</v>
      </c>
      <c r="AD93" s="56">
        <v>-520946.05</v>
      </c>
      <c r="AE93" s="56">
        <v>0</v>
      </c>
      <c r="AF93" s="98">
        <v>108108.88</v>
      </c>
      <c r="AG93" s="98">
        <v>13000</v>
      </c>
      <c r="AH93" s="98">
        <v>0</v>
      </c>
      <c r="AJ93" s="98">
        <v>214739.5</v>
      </c>
      <c r="AL93" s="299">
        <v>287639.5</v>
      </c>
      <c r="AP93" s="122">
        <v>86593.43</v>
      </c>
      <c r="AQ93" s="122">
        <v>28979.4</v>
      </c>
      <c r="AU93" s="83">
        <f t="shared" si="7"/>
        <v>369358.18999999994</v>
      </c>
      <c r="AV93" s="21">
        <f t="shared" si="8"/>
        <v>71627.66</v>
      </c>
      <c r="AW93" s="84">
        <f t="shared" si="9"/>
        <v>297730.52999999991</v>
      </c>
      <c r="AX93" s="24">
        <f t="shared" si="10"/>
        <v>335848.38</v>
      </c>
      <c r="AY93" s="25">
        <f t="shared" si="11"/>
        <v>403212.33</v>
      </c>
      <c r="AZ93" s="16">
        <f t="shared" si="12"/>
        <v>-67363.950000000012</v>
      </c>
    </row>
    <row r="94" spans="1:52" ht="15" thickBot="1" x14ac:dyDescent="0.25">
      <c r="A94" s="62" t="s">
        <v>315</v>
      </c>
      <c r="B94" s="62" t="s">
        <v>46</v>
      </c>
      <c r="C94" s="86">
        <v>4614</v>
      </c>
      <c r="D94" s="87" t="s">
        <v>900</v>
      </c>
      <c r="E94" s="56" t="s">
        <v>1684</v>
      </c>
      <c r="F94" s="269">
        <v>363375.88</v>
      </c>
      <c r="G94" s="269">
        <v>24729</v>
      </c>
      <c r="J94" s="121">
        <v>97497.22</v>
      </c>
      <c r="K94" s="121">
        <v>0</v>
      </c>
      <c r="N94" s="56">
        <v>0</v>
      </c>
      <c r="O94" s="56">
        <v>905729.18</v>
      </c>
      <c r="P94" s="56">
        <v>695339.39</v>
      </c>
      <c r="Q94" s="56">
        <v>0</v>
      </c>
      <c r="R94" s="56">
        <v>0</v>
      </c>
      <c r="S94" s="273">
        <v>4000</v>
      </c>
      <c r="T94" s="273">
        <v>94933.33</v>
      </c>
      <c r="W94" s="273">
        <v>0</v>
      </c>
      <c r="X94" s="273">
        <v>78868.039999999994</v>
      </c>
      <c r="AB94" s="56">
        <v>265131</v>
      </c>
      <c r="AC94" s="56">
        <v>0</v>
      </c>
      <c r="AD94" s="56">
        <v>73433.279999999999</v>
      </c>
      <c r="AE94" s="56">
        <v>2028099.35</v>
      </c>
      <c r="AF94" s="98">
        <v>52480.97</v>
      </c>
      <c r="AH94" s="98">
        <v>0</v>
      </c>
      <c r="AJ94" s="98">
        <v>177620</v>
      </c>
      <c r="AK94" s="98">
        <v>0</v>
      </c>
      <c r="AL94" s="299">
        <v>247104</v>
      </c>
      <c r="AP94" s="122">
        <v>53011.87</v>
      </c>
      <c r="AQ94" s="122">
        <v>26542.65</v>
      </c>
      <c r="AU94" s="83">
        <f t="shared" si="7"/>
        <v>485602.1</v>
      </c>
      <c r="AV94" s="21">
        <f t="shared" si="8"/>
        <v>177801.37</v>
      </c>
      <c r="AW94" s="84">
        <f t="shared" si="9"/>
        <v>307800.73</v>
      </c>
      <c r="AX94" s="24">
        <f t="shared" si="10"/>
        <v>230100.97</v>
      </c>
      <c r="AY94" s="25">
        <f t="shared" si="11"/>
        <v>326658.52</v>
      </c>
      <c r="AZ94" s="16">
        <f t="shared" si="12"/>
        <v>-96557.550000000017</v>
      </c>
    </row>
    <row r="95" spans="1:52" ht="15" thickBot="1" x14ac:dyDescent="0.25">
      <c r="A95" s="62" t="s">
        <v>315</v>
      </c>
      <c r="B95" s="62" t="s">
        <v>46</v>
      </c>
      <c r="C95" s="86">
        <v>6523</v>
      </c>
      <c r="D95" s="87" t="s">
        <v>901</v>
      </c>
      <c r="E95" s="56" t="s">
        <v>1685</v>
      </c>
      <c r="F95" s="269">
        <v>184548.04</v>
      </c>
      <c r="G95" s="269">
        <v>24352.5</v>
      </c>
      <c r="J95" s="121">
        <v>86767.23</v>
      </c>
      <c r="K95" s="121">
        <v>0</v>
      </c>
      <c r="N95" s="56">
        <v>0</v>
      </c>
      <c r="O95" s="56">
        <v>1948588.92</v>
      </c>
      <c r="P95" s="56">
        <v>260465</v>
      </c>
      <c r="Q95" s="56">
        <v>0</v>
      </c>
      <c r="R95" s="56">
        <v>0</v>
      </c>
      <c r="S95" s="273">
        <v>143750</v>
      </c>
      <c r="T95" s="273">
        <v>50825.4</v>
      </c>
      <c r="W95" s="273">
        <v>79524</v>
      </c>
      <c r="X95" s="273">
        <v>186.92</v>
      </c>
      <c r="AB95" s="56">
        <v>41718</v>
      </c>
      <c r="AC95" s="56">
        <v>0</v>
      </c>
      <c r="AD95" s="56">
        <v>-494673.89</v>
      </c>
      <c r="AE95" s="56">
        <v>4808766.24</v>
      </c>
      <c r="AF95" s="98">
        <v>68460.960000000006</v>
      </c>
      <c r="AJ95" s="98">
        <v>135192.5</v>
      </c>
      <c r="AK95" s="98">
        <v>2500</v>
      </c>
      <c r="AL95" s="299">
        <v>224412.5</v>
      </c>
      <c r="AP95" s="122">
        <v>100786.47</v>
      </c>
      <c r="AQ95" s="122">
        <v>39749.300000000003</v>
      </c>
      <c r="AU95" s="83">
        <f t="shared" si="7"/>
        <v>295667.77</v>
      </c>
      <c r="AV95" s="21">
        <f t="shared" si="8"/>
        <v>274286.32</v>
      </c>
      <c r="AW95" s="84">
        <f t="shared" si="9"/>
        <v>21381.450000000012</v>
      </c>
      <c r="AX95" s="24">
        <f t="shared" si="10"/>
        <v>206153.46000000002</v>
      </c>
      <c r="AY95" s="25">
        <f t="shared" si="11"/>
        <v>364948.26999999996</v>
      </c>
      <c r="AZ95" s="16">
        <f t="shared" si="12"/>
        <v>-158794.80999999994</v>
      </c>
    </row>
    <row r="96" spans="1:52" ht="15" thickBot="1" x14ac:dyDescent="0.25">
      <c r="A96" s="62" t="s">
        <v>315</v>
      </c>
      <c r="B96" s="62" t="s">
        <v>46</v>
      </c>
      <c r="C96" s="86">
        <v>4131</v>
      </c>
      <c r="D96" s="87" t="s">
        <v>902</v>
      </c>
      <c r="E96" s="56" t="s">
        <v>1686</v>
      </c>
      <c r="F96" s="269">
        <v>134340.85999999999</v>
      </c>
      <c r="G96" s="269">
        <v>48014</v>
      </c>
      <c r="J96" s="121">
        <v>52592.9</v>
      </c>
      <c r="K96" s="121">
        <v>0</v>
      </c>
      <c r="N96" s="56">
        <v>0</v>
      </c>
      <c r="O96" s="56">
        <v>1072575.6399999999</v>
      </c>
      <c r="P96" s="56">
        <v>489509.42</v>
      </c>
      <c r="Q96" s="56">
        <v>0</v>
      </c>
      <c r="R96" s="56">
        <v>0</v>
      </c>
      <c r="S96" s="273">
        <v>151500</v>
      </c>
      <c r="T96" s="273">
        <v>15761.67</v>
      </c>
      <c r="W96" s="273">
        <v>0</v>
      </c>
      <c r="X96" s="273">
        <v>9266.99</v>
      </c>
      <c r="AB96" s="56">
        <v>37347</v>
      </c>
      <c r="AC96" s="56">
        <v>0</v>
      </c>
      <c r="AD96" s="56">
        <v>16405.18</v>
      </c>
      <c r="AE96" s="56">
        <v>2574871.5499999998</v>
      </c>
      <c r="AF96" s="98">
        <v>55504.87</v>
      </c>
      <c r="AG96" s="98">
        <v>25918</v>
      </c>
      <c r="AJ96" s="98">
        <v>189087.5</v>
      </c>
      <c r="AK96" s="98">
        <v>14000</v>
      </c>
      <c r="AL96" s="299">
        <v>237607.5</v>
      </c>
      <c r="AP96" s="122">
        <v>72085.919999999998</v>
      </c>
      <c r="AQ96" s="122">
        <v>25343.87</v>
      </c>
      <c r="AU96" s="83">
        <f t="shared" si="7"/>
        <v>234947.75999999998</v>
      </c>
      <c r="AV96" s="21">
        <f t="shared" si="8"/>
        <v>176528.66</v>
      </c>
      <c r="AW96" s="84">
        <f t="shared" si="9"/>
        <v>58419.099999999977</v>
      </c>
      <c r="AX96" s="24">
        <f t="shared" si="10"/>
        <v>284510.37</v>
      </c>
      <c r="AY96" s="25">
        <f t="shared" si="11"/>
        <v>335037.28999999998</v>
      </c>
      <c r="AZ96" s="16">
        <f t="shared" si="12"/>
        <v>-50526.919999999984</v>
      </c>
    </row>
    <row r="97" spans="1:52" ht="15" thickBot="1" x14ac:dyDescent="0.25">
      <c r="A97" s="62" t="s">
        <v>315</v>
      </c>
      <c r="B97" s="62" t="s">
        <v>46</v>
      </c>
      <c r="C97" s="86">
        <v>5378</v>
      </c>
      <c r="D97" s="87" t="s">
        <v>903</v>
      </c>
      <c r="E97" s="56" t="s">
        <v>1687</v>
      </c>
      <c r="F97" s="269">
        <v>317250.53999999998</v>
      </c>
      <c r="G97" s="269">
        <v>5263.8</v>
      </c>
      <c r="J97" s="121">
        <v>89796.27</v>
      </c>
      <c r="K97" s="121">
        <v>0</v>
      </c>
      <c r="N97" s="56">
        <v>0</v>
      </c>
      <c r="O97" s="56">
        <v>1159148.83</v>
      </c>
      <c r="P97" s="56">
        <v>373319.38</v>
      </c>
      <c r="Q97" s="56">
        <v>0</v>
      </c>
      <c r="R97" s="56">
        <v>0</v>
      </c>
      <c r="S97" s="273">
        <v>198912</v>
      </c>
      <c r="T97" s="273">
        <v>172864.1</v>
      </c>
      <c r="W97" s="273">
        <v>144600</v>
      </c>
      <c r="X97" s="273">
        <v>153.16999999999999</v>
      </c>
      <c r="AB97" s="56">
        <v>55158.03</v>
      </c>
      <c r="AC97" s="56">
        <v>0</v>
      </c>
      <c r="AD97" s="56">
        <v>-279167.78000000003</v>
      </c>
      <c r="AE97" s="56">
        <v>2326634.9900000002</v>
      </c>
      <c r="AF97" s="98">
        <v>30816.41</v>
      </c>
      <c r="AJ97" s="98">
        <v>178188.5</v>
      </c>
      <c r="AL97" s="299">
        <v>219108.5</v>
      </c>
      <c r="AP97" s="122">
        <v>33199.1</v>
      </c>
      <c r="AQ97" s="122">
        <v>21208.66</v>
      </c>
      <c r="AU97" s="83">
        <f t="shared" si="7"/>
        <v>412310.61</v>
      </c>
      <c r="AV97" s="21">
        <f t="shared" si="8"/>
        <v>516529.26999999996</v>
      </c>
      <c r="AW97" s="84">
        <f t="shared" si="9"/>
        <v>-104218.65999999997</v>
      </c>
      <c r="AX97" s="24">
        <f t="shared" si="10"/>
        <v>209004.91</v>
      </c>
      <c r="AY97" s="25">
        <f t="shared" si="11"/>
        <v>273516.26</v>
      </c>
      <c r="AZ97" s="16">
        <f t="shared" si="12"/>
        <v>-64511.350000000006</v>
      </c>
    </row>
    <row r="98" spans="1:52" ht="15" thickBot="1" x14ac:dyDescent="0.25">
      <c r="A98" s="62" t="s">
        <v>315</v>
      </c>
      <c r="B98" s="62" t="s">
        <v>46</v>
      </c>
      <c r="C98" s="86">
        <v>4212</v>
      </c>
      <c r="D98" s="87" t="s">
        <v>904</v>
      </c>
      <c r="E98" s="56" t="s">
        <v>1688</v>
      </c>
      <c r="F98" s="269">
        <v>368741.56</v>
      </c>
      <c r="G98" s="269">
        <v>145714</v>
      </c>
      <c r="J98" s="121">
        <v>68205.429999999993</v>
      </c>
      <c r="K98" s="121">
        <v>0</v>
      </c>
      <c r="N98" s="56">
        <v>0</v>
      </c>
      <c r="O98" s="56">
        <v>1206097.6200000001</v>
      </c>
      <c r="P98" s="56">
        <v>634642.51</v>
      </c>
      <c r="Q98" s="56">
        <v>0</v>
      </c>
      <c r="R98" s="56">
        <v>0</v>
      </c>
      <c r="S98" s="273">
        <v>6430</v>
      </c>
      <c r="T98" s="273">
        <v>38336.01</v>
      </c>
      <c r="W98" s="273">
        <v>0</v>
      </c>
      <c r="X98" s="273">
        <v>12.9</v>
      </c>
      <c r="AB98" s="56">
        <v>222200</v>
      </c>
      <c r="AC98" s="56">
        <v>0</v>
      </c>
      <c r="AD98" s="56">
        <v>178218.91</v>
      </c>
      <c r="AE98" s="56">
        <v>2310530.36</v>
      </c>
      <c r="AF98" s="98">
        <v>126640.97</v>
      </c>
      <c r="AH98" s="98">
        <v>0</v>
      </c>
      <c r="AJ98" s="98">
        <v>131018.3</v>
      </c>
      <c r="AK98" s="98">
        <v>79083.25</v>
      </c>
      <c r="AL98" s="299">
        <v>217628.3</v>
      </c>
      <c r="AP98" s="122">
        <v>56021.14</v>
      </c>
      <c r="AQ98" s="122">
        <v>25612.27</v>
      </c>
      <c r="AU98" s="83">
        <f t="shared" si="7"/>
        <v>582660.99</v>
      </c>
      <c r="AV98" s="21">
        <f t="shared" si="8"/>
        <v>44778.91</v>
      </c>
      <c r="AW98" s="84">
        <f t="shared" si="9"/>
        <v>537882.07999999996</v>
      </c>
      <c r="AX98" s="24">
        <f t="shared" si="10"/>
        <v>336742.52</v>
      </c>
      <c r="AY98" s="25">
        <f t="shared" si="11"/>
        <v>299261.71000000002</v>
      </c>
      <c r="AZ98" s="16">
        <f t="shared" si="12"/>
        <v>37480.81</v>
      </c>
    </row>
    <row r="99" spans="1:52" ht="15" thickBot="1" x14ac:dyDescent="0.25">
      <c r="A99" s="62" t="s">
        <v>315</v>
      </c>
      <c r="B99" s="62" t="s">
        <v>46</v>
      </c>
      <c r="C99" s="86">
        <v>3326</v>
      </c>
      <c r="D99" s="87" t="s">
        <v>905</v>
      </c>
      <c r="E99" s="56" t="s">
        <v>1787</v>
      </c>
      <c r="F99" s="269">
        <v>107817.05</v>
      </c>
      <c r="G99" s="269">
        <v>17640.75</v>
      </c>
      <c r="J99" s="121">
        <v>44063.79</v>
      </c>
      <c r="K99" s="121">
        <v>0</v>
      </c>
      <c r="N99" s="56">
        <v>0</v>
      </c>
      <c r="O99" s="56">
        <v>1209051.67</v>
      </c>
      <c r="P99" s="56">
        <v>213257.73</v>
      </c>
      <c r="Q99" s="56">
        <v>0</v>
      </c>
      <c r="R99" s="56">
        <v>0</v>
      </c>
      <c r="S99" s="273">
        <v>8360</v>
      </c>
      <c r="T99" s="273">
        <v>36232.65</v>
      </c>
      <c r="W99" s="273">
        <v>0</v>
      </c>
      <c r="X99" s="273">
        <v>64365</v>
      </c>
      <c r="AB99" s="56">
        <v>99200</v>
      </c>
      <c r="AC99" s="56">
        <v>0</v>
      </c>
      <c r="AD99" s="56">
        <v>-266840.08</v>
      </c>
      <c r="AE99" s="56">
        <v>2166873.39</v>
      </c>
      <c r="AF99" s="98">
        <v>34529.980000000003</v>
      </c>
      <c r="AH99" s="98">
        <v>0</v>
      </c>
      <c r="AJ99" s="98">
        <v>65940</v>
      </c>
      <c r="AK99" s="98">
        <v>0</v>
      </c>
      <c r="AL99" s="299">
        <v>129430</v>
      </c>
      <c r="AP99" s="122">
        <v>43859.51</v>
      </c>
      <c r="AQ99" s="122">
        <v>21232.95</v>
      </c>
      <c r="AU99" s="83">
        <f t="shared" si="7"/>
        <v>169521.59</v>
      </c>
      <c r="AV99" s="21">
        <f t="shared" si="8"/>
        <v>108957.65</v>
      </c>
      <c r="AW99" s="84">
        <f t="shared" si="9"/>
        <v>60563.94</v>
      </c>
      <c r="AX99" s="24">
        <f t="shared" si="10"/>
        <v>100469.98000000001</v>
      </c>
      <c r="AY99" s="25">
        <f t="shared" si="11"/>
        <v>194522.46000000002</v>
      </c>
      <c r="AZ99" s="16">
        <f t="shared" si="12"/>
        <v>-94052.48000000001</v>
      </c>
    </row>
    <row r="100" spans="1:52" ht="15" thickBot="1" x14ac:dyDescent="0.25">
      <c r="A100" s="62" t="s">
        <v>318</v>
      </c>
      <c r="B100" s="62" t="s">
        <v>47</v>
      </c>
      <c r="C100" s="86">
        <v>2523</v>
      </c>
      <c r="D100" s="87" t="s">
        <v>906</v>
      </c>
      <c r="E100" s="56" t="s">
        <v>1689</v>
      </c>
      <c r="F100" s="269">
        <v>375060.94</v>
      </c>
      <c r="G100" s="269">
        <v>8737.5</v>
      </c>
      <c r="J100" s="121">
        <v>150230.54999999999</v>
      </c>
      <c r="K100" s="121">
        <v>0</v>
      </c>
      <c r="N100" s="56">
        <v>0</v>
      </c>
      <c r="O100" s="56">
        <v>1078016.76</v>
      </c>
      <c r="P100" s="56">
        <v>187300.76</v>
      </c>
      <c r="Q100" s="56">
        <v>0</v>
      </c>
      <c r="R100" s="56">
        <v>0</v>
      </c>
      <c r="S100" s="273">
        <v>0</v>
      </c>
      <c r="T100" s="273">
        <v>40750</v>
      </c>
      <c r="W100" s="273">
        <v>0</v>
      </c>
      <c r="X100" s="273">
        <v>0</v>
      </c>
      <c r="AB100" s="56">
        <v>0</v>
      </c>
      <c r="AC100" s="56">
        <v>0</v>
      </c>
      <c r="AD100" s="56">
        <v>61949.97</v>
      </c>
      <c r="AE100" s="56">
        <v>1774553.91</v>
      </c>
      <c r="AF100" s="98">
        <v>28933.26</v>
      </c>
      <c r="AJ100" s="98">
        <v>68637.2</v>
      </c>
      <c r="AL100" s="299">
        <v>101487.2</v>
      </c>
      <c r="AP100" s="122">
        <v>49743.8</v>
      </c>
      <c r="AQ100" s="122">
        <v>22441.83</v>
      </c>
      <c r="AU100" s="83">
        <f t="shared" si="7"/>
        <v>534028.99</v>
      </c>
      <c r="AV100" s="21">
        <f t="shared" si="8"/>
        <v>40750</v>
      </c>
      <c r="AW100" s="84">
        <f t="shared" si="9"/>
        <v>493278.99</v>
      </c>
      <c r="AX100" s="24">
        <f t="shared" si="10"/>
        <v>97570.459999999992</v>
      </c>
      <c r="AY100" s="25">
        <f t="shared" si="11"/>
        <v>173672.83000000002</v>
      </c>
      <c r="AZ100" s="16">
        <f t="shared" si="12"/>
        <v>-76102.370000000024</v>
      </c>
    </row>
    <row r="101" spans="1:52" ht="15" thickBot="1" x14ac:dyDescent="0.25">
      <c r="A101" s="62" t="s">
        <v>318</v>
      </c>
      <c r="B101" s="62" t="s">
        <v>47</v>
      </c>
      <c r="C101" s="86">
        <v>5391</v>
      </c>
      <c r="D101" s="87" t="s">
        <v>907</v>
      </c>
      <c r="E101" s="56" t="s">
        <v>1690</v>
      </c>
      <c r="F101" s="269">
        <v>190436.83</v>
      </c>
      <c r="G101" s="269">
        <v>33300.5</v>
      </c>
      <c r="J101" s="121">
        <v>115026.79</v>
      </c>
      <c r="K101" s="121">
        <v>0</v>
      </c>
      <c r="N101" s="56">
        <v>0</v>
      </c>
      <c r="O101" s="56">
        <v>151626.96</v>
      </c>
      <c r="P101" s="56">
        <v>242861</v>
      </c>
      <c r="Q101" s="56">
        <v>0</v>
      </c>
      <c r="R101" s="56">
        <v>0</v>
      </c>
      <c r="S101" s="273">
        <v>0</v>
      </c>
      <c r="T101" s="273">
        <v>45700</v>
      </c>
      <c r="W101" s="273">
        <v>0</v>
      </c>
      <c r="X101" s="273">
        <v>1379.59</v>
      </c>
      <c r="AB101" s="56">
        <v>0</v>
      </c>
      <c r="AC101" s="56">
        <v>0</v>
      </c>
      <c r="AD101" s="56">
        <v>119400.72</v>
      </c>
      <c r="AE101" s="56">
        <v>1563007.5</v>
      </c>
      <c r="AF101" s="98">
        <v>89465.75</v>
      </c>
      <c r="AJ101" s="98">
        <v>137585</v>
      </c>
      <c r="AL101" s="299">
        <v>213835</v>
      </c>
      <c r="AP101" s="122">
        <v>68974.19</v>
      </c>
      <c r="AQ101" s="122">
        <v>13958.85</v>
      </c>
      <c r="AU101" s="83">
        <f t="shared" si="7"/>
        <v>338764.12</v>
      </c>
      <c r="AV101" s="21">
        <f t="shared" si="8"/>
        <v>47079.59</v>
      </c>
      <c r="AW101" s="84">
        <f t="shared" si="9"/>
        <v>291684.53000000003</v>
      </c>
      <c r="AX101" s="24">
        <f t="shared" si="10"/>
        <v>227050.75</v>
      </c>
      <c r="AY101" s="25">
        <f t="shared" si="11"/>
        <v>296768.03999999998</v>
      </c>
      <c r="AZ101" s="16">
        <f t="shared" si="12"/>
        <v>-69717.289999999979</v>
      </c>
    </row>
    <row r="102" spans="1:52" ht="15" thickBot="1" x14ac:dyDescent="0.25">
      <c r="A102" s="62" t="s">
        <v>318</v>
      </c>
      <c r="B102" s="62" t="s">
        <v>47</v>
      </c>
      <c r="C102" s="86">
        <v>2709</v>
      </c>
      <c r="D102" s="87" t="s">
        <v>908</v>
      </c>
      <c r="E102" s="56" t="s">
        <v>1691</v>
      </c>
      <c r="F102" s="269">
        <v>159061.57999999999</v>
      </c>
      <c r="G102" s="269">
        <v>15317</v>
      </c>
      <c r="J102" s="121">
        <v>88033.31</v>
      </c>
      <c r="K102" s="121">
        <v>0</v>
      </c>
      <c r="N102" s="56">
        <v>0</v>
      </c>
      <c r="O102" s="56">
        <v>406410.23999999999</v>
      </c>
      <c r="P102" s="56">
        <v>206872.58</v>
      </c>
      <c r="Q102" s="56">
        <v>0</v>
      </c>
      <c r="R102" s="56">
        <v>0</v>
      </c>
      <c r="S102" s="273">
        <v>0</v>
      </c>
      <c r="T102" s="273">
        <v>66610</v>
      </c>
      <c r="W102" s="273">
        <v>0</v>
      </c>
      <c r="X102" s="273">
        <v>0</v>
      </c>
      <c r="AB102" s="56">
        <v>0</v>
      </c>
      <c r="AC102" s="56">
        <v>0</v>
      </c>
      <c r="AD102" s="56">
        <v>-66280.710000000006</v>
      </c>
      <c r="AE102" s="56">
        <v>2046781.46</v>
      </c>
      <c r="AF102" s="98">
        <v>124453.86</v>
      </c>
      <c r="AG102" s="98">
        <v>0</v>
      </c>
      <c r="AJ102" s="98">
        <v>100957.5</v>
      </c>
      <c r="AL102" s="299">
        <v>136217.5</v>
      </c>
      <c r="AP102" s="122">
        <v>20029.11</v>
      </c>
      <c r="AQ102" s="122">
        <v>14608.49</v>
      </c>
      <c r="AU102" s="83">
        <f t="shared" si="7"/>
        <v>262411.89</v>
      </c>
      <c r="AV102" s="21">
        <f t="shared" si="8"/>
        <v>66610</v>
      </c>
      <c r="AW102" s="84">
        <f t="shared" si="9"/>
        <v>195801.89</v>
      </c>
      <c r="AX102" s="24">
        <f t="shared" si="10"/>
        <v>225411.36</v>
      </c>
      <c r="AY102" s="25">
        <f t="shared" si="11"/>
        <v>170855.09999999998</v>
      </c>
      <c r="AZ102" s="16">
        <f t="shared" si="12"/>
        <v>54556.260000000009</v>
      </c>
    </row>
    <row r="103" spans="1:52" ht="15" thickBot="1" x14ac:dyDescent="0.25">
      <c r="A103" s="62" t="s">
        <v>318</v>
      </c>
      <c r="B103" s="62" t="s">
        <v>47</v>
      </c>
      <c r="C103" s="86">
        <v>3276</v>
      </c>
      <c r="D103" s="87" t="s">
        <v>909</v>
      </c>
      <c r="E103" s="56" t="s">
        <v>1692</v>
      </c>
      <c r="F103" s="269">
        <v>176387.8</v>
      </c>
      <c r="G103" s="269">
        <v>3117</v>
      </c>
      <c r="J103" s="121">
        <v>49561.36</v>
      </c>
      <c r="K103" s="121">
        <v>0</v>
      </c>
      <c r="N103" s="56">
        <v>0</v>
      </c>
      <c r="O103" s="56">
        <v>896934.71</v>
      </c>
      <c r="P103" s="56">
        <v>302554.27</v>
      </c>
      <c r="Q103" s="56">
        <v>0</v>
      </c>
      <c r="R103" s="56">
        <v>0</v>
      </c>
      <c r="S103" s="273">
        <v>0</v>
      </c>
      <c r="T103" s="273">
        <v>24300</v>
      </c>
      <c r="W103" s="273">
        <v>0</v>
      </c>
      <c r="X103" s="273">
        <v>0</v>
      </c>
      <c r="AB103" s="56">
        <v>0</v>
      </c>
      <c r="AC103" s="56">
        <v>0</v>
      </c>
      <c r="AD103" s="56">
        <v>110707.08</v>
      </c>
      <c r="AE103" s="56">
        <v>3243756.17</v>
      </c>
      <c r="AF103" s="98">
        <v>53861.01</v>
      </c>
      <c r="AJ103" s="98">
        <v>136787</v>
      </c>
      <c r="AL103" s="299">
        <v>167857</v>
      </c>
      <c r="AP103" s="122">
        <v>44431.31</v>
      </c>
      <c r="AQ103" s="122">
        <v>22195.61</v>
      </c>
      <c r="AU103" s="83">
        <f t="shared" si="7"/>
        <v>229066.15999999997</v>
      </c>
      <c r="AV103" s="21">
        <f t="shared" si="8"/>
        <v>24300</v>
      </c>
      <c r="AW103" s="84">
        <f t="shared" si="9"/>
        <v>204766.15999999997</v>
      </c>
      <c r="AX103" s="24">
        <f t="shared" si="10"/>
        <v>190648.01</v>
      </c>
      <c r="AY103" s="25">
        <f t="shared" si="11"/>
        <v>234483.91999999998</v>
      </c>
      <c r="AZ103" s="16">
        <f t="shared" si="12"/>
        <v>-43835.909999999974</v>
      </c>
    </row>
    <row r="104" spans="1:52" ht="15" thickBot="1" x14ac:dyDescent="0.25">
      <c r="A104" s="62" t="s">
        <v>318</v>
      </c>
      <c r="B104" s="62" t="s">
        <v>47</v>
      </c>
      <c r="C104" s="86">
        <v>1694</v>
      </c>
      <c r="D104" s="87" t="s">
        <v>910</v>
      </c>
      <c r="E104" s="56" t="s">
        <v>1693</v>
      </c>
      <c r="F104" s="269">
        <v>209209.75</v>
      </c>
      <c r="G104" s="269">
        <v>7095</v>
      </c>
      <c r="J104" s="121">
        <v>36784.78</v>
      </c>
      <c r="K104" s="121">
        <v>0</v>
      </c>
      <c r="N104" s="56">
        <v>0</v>
      </c>
      <c r="O104" s="56">
        <v>240363.89</v>
      </c>
      <c r="P104" s="56">
        <v>196249.52</v>
      </c>
      <c r="Q104" s="56">
        <v>0</v>
      </c>
      <c r="R104" s="56">
        <v>0</v>
      </c>
      <c r="S104" s="273">
        <v>3500</v>
      </c>
      <c r="T104" s="273">
        <v>38600</v>
      </c>
      <c r="W104" s="273">
        <v>4000</v>
      </c>
      <c r="X104" s="273">
        <v>0</v>
      </c>
      <c r="AB104" s="56">
        <v>0</v>
      </c>
      <c r="AC104" s="56">
        <v>0</v>
      </c>
      <c r="AD104" s="56">
        <v>34829.53</v>
      </c>
      <c r="AE104" s="56">
        <v>2614880.33</v>
      </c>
      <c r="AF104" s="98">
        <v>81171.210000000006</v>
      </c>
      <c r="AJ104" s="98">
        <v>74091.5</v>
      </c>
      <c r="AL104" s="299">
        <v>109961.5</v>
      </c>
      <c r="AP104" s="122">
        <v>54794.12</v>
      </c>
      <c r="AQ104" s="122">
        <v>22138.2</v>
      </c>
      <c r="AU104" s="83">
        <f t="shared" si="7"/>
        <v>253089.53</v>
      </c>
      <c r="AV104" s="21">
        <f t="shared" si="8"/>
        <v>46100</v>
      </c>
      <c r="AW104" s="84">
        <f t="shared" si="9"/>
        <v>206989.53</v>
      </c>
      <c r="AX104" s="24">
        <f t="shared" si="10"/>
        <v>155262.71000000002</v>
      </c>
      <c r="AY104" s="25">
        <f t="shared" si="11"/>
        <v>186893.82</v>
      </c>
      <c r="AZ104" s="16">
        <f t="shared" si="12"/>
        <v>-31631.109999999986</v>
      </c>
    </row>
    <row r="105" spans="1:52" ht="15" thickBot="1" x14ac:dyDescent="0.25">
      <c r="A105" s="62" t="s">
        <v>318</v>
      </c>
      <c r="B105" s="62" t="s">
        <v>47</v>
      </c>
      <c r="C105" s="86">
        <v>2072</v>
      </c>
      <c r="D105" s="87" t="s">
        <v>911</v>
      </c>
      <c r="E105" s="56" t="s">
        <v>1788</v>
      </c>
      <c r="F105" s="269">
        <v>148935.24</v>
      </c>
      <c r="G105" s="269">
        <v>4648.5</v>
      </c>
      <c r="J105" s="121">
        <v>37461.1</v>
      </c>
      <c r="K105" s="121">
        <v>0</v>
      </c>
      <c r="N105" s="56">
        <v>0</v>
      </c>
      <c r="O105" s="56">
        <v>542020.59</v>
      </c>
      <c r="P105" s="56">
        <v>271664.44</v>
      </c>
      <c r="Q105" s="56">
        <v>0</v>
      </c>
      <c r="R105" s="56">
        <v>0</v>
      </c>
      <c r="S105" s="273">
        <v>0</v>
      </c>
      <c r="T105" s="273">
        <v>28800</v>
      </c>
      <c r="W105" s="273">
        <v>0</v>
      </c>
      <c r="X105" s="273">
        <v>0</v>
      </c>
      <c r="AB105" s="56">
        <v>0</v>
      </c>
      <c r="AC105" s="56">
        <v>0</v>
      </c>
      <c r="AD105" s="56">
        <v>90652.78</v>
      </c>
      <c r="AE105" s="56">
        <v>1695120.4</v>
      </c>
      <c r="AF105" s="98">
        <v>8161.72</v>
      </c>
      <c r="AJ105" s="98">
        <v>102660</v>
      </c>
      <c r="AL105" s="299">
        <v>131670</v>
      </c>
      <c r="AP105" s="122">
        <v>32231.9</v>
      </c>
      <c r="AQ105" s="122">
        <v>22136.47</v>
      </c>
      <c r="AU105" s="83">
        <f t="shared" si="7"/>
        <v>191044.84</v>
      </c>
      <c r="AV105" s="21">
        <f t="shared" si="8"/>
        <v>28800</v>
      </c>
      <c r="AW105" s="84">
        <f t="shared" si="9"/>
        <v>162244.84</v>
      </c>
      <c r="AX105" s="24">
        <f t="shared" si="10"/>
        <v>110821.72</v>
      </c>
      <c r="AY105" s="25">
        <f t="shared" si="11"/>
        <v>186038.37</v>
      </c>
      <c r="AZ105" s="16">
        <f t="shared" si="12"/>
        <v>-75216.649999999994</v>
      </c>
    </row>
    <row r="106" spans="1:52" ht="15" thickBot="1" x14ac:dyDescent="0.25">
      <c r="A106" s="62" t="s">
        <v>37</v>
      </c>
      <c r="B106" s="62" t="s">
        <v>38</v>
      </c>
      <c r="C106" s="86">
        <v>2599</v>
      </c>
      <c r="D106" s="87" t="s">
        <v>912</v>
      </c>
      <c r="E106" s="56" t="s">
        <v>1694</v>
      </c>
      <c r="F106" s="269">
        <v>478656.78</v>
      </c>
      <c r="G106" s="269">
        <v>43041</v>
      </c>
      <c r="J106" s="121">
        <v>49688.88</v>
      </c>
      <c r="K106" s="121">
        <v>0</v>
      </c>
      <c r="N106" s="56">
        <v>0</v>
      </c>
      <c r="O106" s="56">
        <v>642027.98</v>
      </c>
      <c r="P106" s="56">
        <v>183747.94</v>
      </c>
      <c r="Q106" s="56">
        <v>0</v>
      </c>
      <c r="R106" s="56">
        <v>0</v>
      </c>
      <c r="S106" s="273">
        <v>3500</v>
      </c>
      <c r="T106" s="273">
        <v>64095</v>
      </c>
      <c r="W106" s="273">
        <v>40000</v>
      </c>
      <c r="X106" s="273">
        <v>715.5</v>
      </c>
      <c r="AB106" s="56">
        <v>0</v>
      </c>
      <c r="AC106" s="56">
        <v>0</v>
      </c>
      <c r="AD106" s="56">
        <v>0</v>
      </c>
      <c r="AE106" s="56">
        <v>1187793.3799999999</v>
      </c>
      <c r="AF106" s="98">
        <v>29727.68</v>
      </c>
      <c r="AJ106" s="98">
        <v>92880</v>
      </c>
      <c r="AL106" s="299">
        <v>118300</v>
      </c>
      <c r="AP106" s="122">
        <v>54775.99</v>
      </c>
      <c r="AQ106" s="122">
        <v>17647.509999999998</v>
      </c>
      <c r="AU106" s="83">
        <f t="shared" si="7"/>
        <v>571386.66</v>
      </c>
      <c r="AV106" s="21">
        <f t="shared" si="8"/>
        <v>108310.5</v>
      </c>
      <c r="AW106" s="84">
        <f t="shared" si="9"/>
        <v>463076.16000000003</v>
      </c>
      <c r="AX106" s="24">
        <f t="shared" si="10"/>
        <v>122607.67999999999</v>
      </c>
      <c r="AY106" s="25">
        <f t="shared" si="11"/>
        <v>190723.5</v>
      </c>
      <c r="AZ106" s="16">
        <f t="shared" si="12"/>
        <v>-68115.820000000007</v>
      </c>
    </row>
    <row r="107" spans="1:52" ht="15" thickBot="1" x14ac:dyDescent="0.25">
      <c r="A107" s="62" t="s">
        <v>37</v>
      </c>
      <c r="B107" s="62" t="s">
        <v>38</v>
      </c>
      <c r="C107" s="86">
        <v>7351</v>
      </c>
      <c r="D107" s="87" t="s">
        <v>913</v>
      </c>
      <c r="E107" s="56" t="s">
        <v>1695</v>
      </c>
      <c r="F107" s="269">
        <v>550286.76</v>
      </c>
      <c r="G107" s="269">
        <v>18019</v>
      </c>
      <c r="J107" s="121">
        <v>100485.63</v>
      </c>
      <c r="K107" s="121">
        <v>0</v>
      </c>
      <c r="N107" s="56">
        <v>0</v>
      </c>
      <c r="O107" s="56">
        <v>677688.73</v>
      </c>
      <c r="P107" s="56">
        <v>1185654.8500000001</v>
      </c>
      <c r="Q107" s="56">
        <v>0</v>
      </c>
      <c r="R107" s="56">
        <v>0</v>
      </c>
      <c r="S107" s="273">
        <v>11730</v>
      </c>
      <c r="T107" s="273">
        <v>42050</v>
      </c>
      <c r="W107" s="273">
        <v>0</v>
      </c>
      <c r="X107" s="273">
        <v>1711.36</v>
      </c>
      <c r="AB107" s="56">
        <v>0</v>
      </c>
      <c r="AC107" s="56">
        <v>0</v>
      </c>
      <c r="AD107" s="56">
        <v>0</v>
      </c>
      <c r="AE107" s="56">
        <v>4005245.62</v>
      </c>
      <c r="AF107" s="98">
        <v>145513.04</v>
      </c>
      <c r="AJ107" s="98">
        <v>195240</v>
      </c>
      <c r="AL107" s="299">
        <v>261810</v>
      </c>
      <c r="AP107" s="122">
        <v>120659.11</v>
      </c>
      <c r="AQ107" s="122">
        <v>42636.160000000003</v>
      </c>
      <c r="AU107" s="83">
        <f t="shared" si="7"/>
        <v>668791.39</v>
      </c>
      <c r="AV107" s="21">
        <f t="shared" si="8"/>
        <v>55491.360000000001</v>
      </c>
      <c r="AW107" s="84">
        <f t="shared" si="9"/>
        <v>613300.03</v>
      </c>
      <c r="AX107" s="24">
        <f t="shared" si="10"/>
        <v>340753.04000000004</v>
      </c>
      <c r="AY107" s="25">
        <f t="shared" si="11"/>
        <v>425105.27</v>
      </c>
      <c r="AZ107" s="16">
        <f t="shared" si="12"/>
        <v>-84352.229999999981</v>
      </c>
    </row>
    <row r="108" spans="1:52" ht="15" thickBot="1" x14ac:dyDescent="0.25">
      <c r="A108" s="62" t="s">
        <v>37</v>
      </c>
      <c r="B108" s="62" t="s">
        <v>38</v>
      </c>
      <c r="C108" s="86">
        <v>6204</v>
      </c>
      <c r="D108" s="87" t="s">
        <v>914</v>
      </c>
      <c r="E108" s="56" t="s">
        <v>1696</v>
      </c>
      <c r="F108" s="269">
        <v>435816.51</v>
      </c>
      <c r="G108" s="269">
        <v>3512.75</v>
      </c>
      <c r="J108" s="121">
        <v>63585.78</v>
      </c>
      <c r="K108" s="121">
        <v>0</v>
      </c>
      <c r="N108" s="56">
        <v>0</v>
      </c>
      <c r="O108" s="56">
        <v>1115475.05</v>
      </c>
      <c r="P108" s="56">
        <v>904921.19</v>
      </c>
      <c r="Q108" s="56">
        <v>0</v>
      </c>
      <c r="R108" s="56">
        <v>0</v>
      </c>
      <c r="S108" s="273">
        <v>0</v>
      </c>
      <c r="T108" s="273">
        <v>33200</v>
      </c>
      <c r="W108" s="273">
        <v>0</v>
      </c>
      <c r="X108" s="273">
        <v>1758.02</v>
      </c>
      <c r="AB108" s="56">
        <v>0</v>
      </c>
      <c r="AC108" s="56">
        <v>0</v>
      </c>
      <c r="AD108" s="56">
        <v>0</v>
      </c>
      <c r="AE108" s="56">
        <v>2324775.44</v>
      </c>
      <c r="AF108" s="98">
        <v>38580</v>
      </c>
      <c r="AJ108" s="98">
        <v>199310</v>
      </c>
      <c r="AL108" s="299">
        <v>264430</v>
      </c>
      <c r="AP108" s="122">
        <v>62446.04</v>
      </c>
      <c r="AQ108" s="122">
        <v>39982.699999999997</v>
      </c>
      <c r="AU108" s="83">
        <f t="shared" si="7"/>
        <v>502915.04000000004</v>
      </c>
      <c r="AV108" s="21">
        <f t="shared" si="8"/>
        <v>34958.019999999997</v>
      </c>
      <c r="AW108" s="84">
        <f t="shared" si="9"/>
        <v>467957.02</v>
      </c>
      <c r="AX108" s="24">
        <f t="shared" si="10"/>
        <v>237890</v>
      </c>
      <c r="AY108" s="25">
        <f t="shared" si="11"/>
        <v>366858.74</v>
      </c>
      <c r="AZ108" s="16">
        <f t="shared" si="12"/>
        <v>-128968.73999999999</v>
      </c>
    </row>
    <row r="109" spans="1:52" ht="15" thickBot="1" x14ac:dyDescent="0.25">
      <c r="A109" s="62" t="s">
        <v>37</v>
      </c>
      <c r="B109" s="62" t="s">
        <v>38</v>
      </c>
      <c r="C109" s="86">
        <v>5587</v>
      </c>
      <c r="D109" s="87" t="s">
        <v>915</v>
      </c>
      <c r="E109" s="56" t="s">
        <v>1697</v>
      </c>
      <c r="F109" s="269">
        <v>892417.84</v>
      </c>
      <c r="G109" s="269">
        <v>426893.75</v>
      </c>
      <c r="J109" s="121">
        <v>63947.37</v>
      </c>
      <c r="K109" s="121">
        <v>0</v>
      </c>
      <c r="N109" s="56">
        <v>0</v>
      </c>
      <c r="O109" s="56">
        <v>946096.46</v>
      </c>
      <c r="P109" s="56">
        <v>406001.38</v>
      </c>
      <c r="Q109" s="56">
        <v>0</v>
      </c>
      <c r="R109" s="56">
        <v>0</v>
      </c>
      <c r="S109" s="273">
        <v>9000</v>
      </c>
      <c r="T109" s="273">
        <v>411463.89</v>
      </c>
      <c r="W109" s="273">
        <v>375350</v>
      </c>
      <c r="X109" s="273">
        <v>1947.66</v>
      </c>
      <c r="AB109" s="56">
        <v>0</v>
      </c>
      <c r="AC109" s="56">
        <v>0</v>
      </c>
      <c r="AD109" s="56">
        <v>0</v>
      </c>
      <c r="AE109" s="56">
        <v>2600171.63</v>
      </c>
      <c r="AF109" s="98">
        <v>37444.949999999997</v>
      </c>
      <c r="AJ109" s="98">
        <v>126740</v>
      </c>
      <c r="AL109" s="299">
        <v>187570</v>
      </c>
      <c r="AP109" s="122">
        <v>58293.19</v>
      </c>
      <c r="AQ109" s="122">
        <v>32170.77</v>
      </c>
      <c r="AU109" s="83">
        <f t="shared" si="7"/>
        <v>1383258.96</v>
      </c>
      <c r="AV109" s="21">
        <f t="shared" si="8"/>
        <v>797761.55</v>
      </c>
      <c r="AW109" s="84">
        <f t="shared" si="9"/>
        <v>585497.40999999992</v>
      </c>
      <c r="AX109" s="24">
        <f t="shared" si="10"/>
        <v>164184.95000000001</v>
      </c>
      <c r="AY109" s="25">
        <f t="shared" si="11"/>
        <v>278033.96000000002</v>
      </c>
      <c r="AZ109" s="16">
        <f t="shared" si="12"/>
        <v>-113849.01000000001</v>
      </c>
    </row>
    <row r="110" spans="1:52" ht="15" thickBot="1" x14ac:dyDescent="0.25">
      <c r="A110" s="62" t="s">
        <v>323</v>
      </c>
      <c r="B110" s="62" t="s">
        <v>48</v>
      </c>
      <c r="C110" s="86">
        <v>3439</v>
      </c>
      <c r="D110" s="87" t="s">
        <v>916</v>
      </c>
      <c r="E110" s="56" t="s">
        <v>1698</v>
      </c>
      <c r="F110" s="269">
        <v>596520.26</v>
      </c>
      <c r="G110" s="269">
        <v>128073.09</v>
      </c>
      <c r="J110" s="121">
        <v>314576.7</v>
      </c>
      <c r="K110" s="121">
        <v>0</v>
      </c>
      <c r="N110" s="56">
        <v>0</v>
      </c>
      <c r="O110" s="56">
        <v>42865.75</v>
      </c>
      <c r="P110" s="56">
        <v>245966.58</v>
      </c>
      <c r="Q110" s="56">
        <v>0</v>
      </c>
      <c r="R110" s="56">
        <v>0</v>
      </c>
      <c r="S110" s="273">
        <v>0</v>
      </c>
      <c r="T110" s="273">
        <v>45751.98</v>
      </c>
      <c r="W110" s="273">
        <v>15000</v>
      </c>
      <c r="X110" s="273">
        <v>0</v>
      </c>
      <c r="AB110" s="56">
        <v>0</v>
      </c>
      <c r="AC110" s="56">
        <v>0</v>
      </c>
      <c r="AD110" s="56">
        <v>54307</v>
      </c>
      <c r="AE110" s="56">
        <v>961037.76</v>
      </c>
      <c r="AF110" s="98">
        <v>36331.24</v>
      </c>
      <c r="AJ110" s="98">
        <v>130872</v>
      </c>
      <c r="AK110" s="98">
        <v>7558.36</v>
      </c>
      <c r="AL110" s="299">
        <v>184202</v>
      </c>
      <c r="AP110" s="122">
        <v>47885.11</v>
      </c>
      <c r="AQ110" s="122">
        <v>10535.71</v>
      </c>
      <c r="AU110" s="83">
        <f t="shared" si="7"/>
        <v>1039170.05</v>
      </c>
      <c r="AV110" s="21">
        <f t="shared" si="8"/>
        <v>60751.98</v>
      </c>
      <c r="AW110" s="84">
        <f t="shared" si="9"/>
        <v>978418.07000000007</v>
      </c>
      <c r="AX110" s="24">
        <f t="shared" si="10"/>
        <v>174761.59999999998</v>
      </c>
      <c r="AY110" s="25">
        <f t="shared" si="11"/>
        <v>242622.81999999998</v>
      </c>
      <c r="AZ110" s="16">
        <f t="shared" si="12"/>
        <v>-67861.22</v>
      </c>
    </row>
    <row r="111" spans="1:52" ht="15" thickBot="1" x14ac:dyDescent="0.25">
      <c r="A111" s="62" t="s">
        <v>323</v>
      </c>
      <c r="B111" s="62" t="s">
        <v>48</v>
      </c>
      <c r="C111" s="86">
        <v>2930</v>
      </c>
      <c r="D111" s="87" t="s">
        <v>917</v>
      </c>
      <c r="E111" s="56" t="s">
        <v>1699</v>
      </c>
      <c r="F111" s="269">
        <v>120273.72</v>
      </c>
      <c r="G111" s="269">
        <v>15013</v>
      </c>
      <c r="J111" s="121">
        <v>58514.62</v>
      </c>
      <c r="K111" s="121">
        <v>0</v>
      </c>
      <c r="N111" s="56">
        <v>0</v>
      </c>
      <c r="O111" s="56">
        <v>37973.699999999997</v>
      </c>
      <c r="P111" s="56">
        <v>337503.76</v>
      </c>
      <c r="Q111" s="56">
        <v>0</v>
      </c>
      <c r="R111" s="56">
        <v>0</v>
      </c>
      <c r="S111" s="273">
        <v>0</v>
      </c>
      <c r="T111" s="273">
        <v>35166.53</v>
      </c>
      <c r="W111" s="273">
        <v>10000</v>
      </c>
      <c r="X111" s="273">
        <v>0</v>
      </c>
      <c r="AB111" s="56">
        <v>96810</v>
      </c>
      <c r="AC111" s="56">
        <v>0</v>
      </c>
      <c r="AD111" s="56">
        <v>0</v>
      </c>
      <c r="AE111" s="56">
        <v>852668.5</v>
      </c>
      <c r="AF111" s="98">
        <v>13931.09</v>
      </c>
      <c r="AG111" s="98">
        <v>64980</v>
      </c>
      <c r="AJ111" s="98">
        <v>100584.3</v>
      </c>
      <c r="AK111" s="98">
        <v>18000</v>
      </c>
      <c r="AL111" s="299">
        <v>128564.3</v>
      </c>
      <c r="AP111" s="122">
        <v>44196.53</v>
      </c>
      <c r="AQ111" s="122">
        <v>13144.16</v>
      </c>
      <c r="AU111" s="83">
        <f t="shared" si="7"/>
        <v>193801.34</v>
      </c>
      <c r="AV111" s="21">
        <f t="shared" si="8"/>
        <v>45166.53</v>
      </c>
      <c r="AW111" s="84">
        <f t="shared" si="9"/>
        <v>148634.81</v>
      </c>
      <c r="AX111" s="24">
        <f t="shared" si="10"/>
        <v>197495.39</v>
      </c>
      <c r="AY111" s="25">
        <f t="shared" si="11"/>
        <v>185904.99000000002</v>
      </c>
      <c r="AZ111" s="16">
        <f t="shared" si="12"/>
        <v>11590.399999999994</v>
      </c>
    </row>
    <row r="112" spans="1:52" ht="15" thickBot="1" x14ac:dyDescent="0.25">
      <c r="A112" s="62" t="s">
        <v>323</v>
      </c>
      <c r="B112" s="62" t="s">
        <v>48</v>
      </c>
      <c r="C112" s="86">
        <v>1981</v>
      </c>
      <c r="D112" s="87" t="s">
        <v>918</v>
      </c>
      <c r="E112" s="56" t="s">
        <v>1700</v>
      </c>
      <c r="F112" s="269">
        <v>317460.96000000002</v>
      </c>
      <c r="G112" s="269">
        <v>114689.7</v>
      </c>
      <c r="J112" s="121">
        <v>67160.53</v>
      </c>
      <c r="K112" s="121">
        <v>0</v>
      </c>
      <c r="N112" s="56">
        <v>0</v>
      </c>
      <c r="O112" s="56">
        <v>682386.19</v>
      </c>
      <c r="P112" s="56">
        <v>135508.96</v>
      </c>
      <c r="Q112" s="56">
        <v>0</v>
      </c>
      <c r="R112" s="56">
        <v>0</v>
      </c>
      <c r="S112" s="273">
        <v>0</v>
      </c>
      <c r="T112" s="273">
        <v>29268.69</v>
      </c>
      <c r="W112" s="273">
        <v>0</v>
      </c>
      <c r="X112" s="273">
        <v>0</v>
      </c>
      <c r="AB112" s="56">
        <v>132000</v>
      </c>
      <c r="AC112" s="56">
        <v>0</v>
      </c>
      <c r="AD112" s="56">
        <v>0</v>
      </c>
      <c r="AE112" s="56">
        <v>1993338.97</v>
      </c>
      <c r="AF112" s="98">
        <v>37720.449999999997</v>
      </c>
      <c r="AJ112" s="98">
        <v>133444.5</v>
      </c>
      <c r="AK112" s="98">
        <v>0</v>
      </c>
      <c r="AL112" s="299">
        <v>164898.5</v>
      </c>
      <c r="AP112" s="122">
        <v>34074.269999999997</v>
      </c>
      <c r="AQ112" s="122">
        <v>11142.52</v>
      </c>
      <c r="AU112" s="83">
        <f t="shared" si="7"/>
        <v>499311.19000000006</v>
      </c>
      <c r="AV112" s="21">
        <f t="shared" si="8"/>
        <v>29268.69</v>
      </c>
      <c r="AW112" s="84">
        <f t="shared" si="9"/>
        <v>470042.50000000006</v>
      </c>
      <c r="AX112" s="24">
        <f t="shared" si="10"/>
        <v>171164.95</v>
      </c>
      <c r="AY112" s="25">
        <f t="shared" si="11"/>
        <v>210115.28999999998</v>
      </c>
      <c r="AZ112" s="16">
        <f t="shared" si="12"/>
        <v>-38950.339999999967</v>
      </c>
    </row>
    <row r="113" spans="1:52" ht="15" thickBot="1" x14ac:dyDescent="0.25">
      <c r="A113" s="62" t="s">
        <v>323</v>
      </c>
      <c r="B113" s="62" t="s">
        <v>48</v>
      </c>
      <c r="C113" s="86">
        <v>1907</v>
      </c>
      <c r="D113" s="87" t="s">
        <v>919</v>
      </c>
      <c r="E113" s="56" t="s">
        <v>1701</v>
      </c>
      <c r="F113" s="269">
        <v>316810.32</v>
      </c>
      <c r="G113" s="269">
        <v>218516.87</v>
      </c>
      <c r="J113" s="121">
        <v>105411.97</v>
      </c>
      <c r="K113" s="121">
        <v>0</v>
      </c>
      <c r="N113" s="56">
        <v>0</v>
      </c>
      <c r="O113" s="56">
        <v>21349.5</v>
      </c>
      <c r="P113" s="56">
        <v>124632.8</v>
      </c>
      <c r="Q113" s="56">
        <v>0</v>
      </c>
      <c r="R113" s="56">
        <v>0</v>
      </c>
      <c r="S113" s="273">
        <v>0</v>
      </c>
      <c r="T113" s="273">
        <v>32818.6</v>
      </c>
      <c r="W113" s="273">
        <v>15000</v>
      </c>
      <c r="X113" s="273">
        <v>0</v>
      </c>
      <c r="AB113" s="56">
        <v>0</v>
      </c>
      <c r="AC113" s="56">
        <v>0</v>
      </c>
      <c r="AD113" s="56">
        <v>0</v>
      </c>
      <c r="AE113" s="56">
        <v>3276385.87</v>
      </c>
      <c r="AF113" s="98">
        <v>10959.76</v>
      </c>
      <c r="AJ113" s="98">
        <v>16642</v>
      </c>
      <c r="AK113" s="98">
        <v>0</v>
      </c>
      <c r="AL113" s="299">
        <v>60727</v>
      </c>
      <c r="AP113" s="122">
        <v>27863.3</v>
      </c>
      <c r="AQ113" s="122">
        <v>17098.21</v>
      </c>
      <c r="AT113" s="122">
        <v>1797</v>
      </c>
      <c r="AU113" s="83">
        <f t="shared" si="7"/>
        <v>640739.15999999992</v>
      </c>
      <c r="AV113" s="21">
        <f t="shared" si="8"/>
        <v>47818.6</v>
      </c>
      <c r="AW113" s="84">
        <f t="shared" si="9"/>
        <v>592920.55999999994</v>
      </c>
      <c r="AX113" s="24">
        <f t="shared" si="10"/>
        <v>27601.760000000002</v>
      </c>
      <c r="AY113" s="25">
        <f t="shared" si="11"/>
        <v>107485.51000000001</v>
      </c>
      <c r="AZ113" s="16">
        <f t="shared" si="12"/>
        <v>-79883.75</v>
      </c>
    </row>
    <row r="114" spans="1:52" ht="15" thickBot="1" x14ac:dyDescent="0.25">
      <c r="A114" s="62" t="s">
        <v>323</v>
      </c>
      <c r="B114" s="62" t="s">
        <v>48</v>
      </c>
      <c r="C114" s="86">
        <v>3127</v>
      </c>
      <c r="D114" s="87" t="s">
        <v>920</v>
      </c>
      <c r="E114" s="56" t="s">
        <v>1702</v>
      </c>
      <c r="F114" s="269">
        <v>188565.12</v>
      </c>
      <c r="G114" s="269">
        <v>7438.84</v>
      </c>
      <c r="J114" s="121">
        <v>196325.1</v>
      </c>
      <c r="K114" s="121">
        <v>0</v>
      </c>
      <c r="N114" s="56">
        <v>0</v>
      </c>
      <c r="O114" s="56">
        <v>927829.91</v>
      </c>
      <c r="P114" s="56">
        <v>850206.42</v>
      </c>
      <c r="Q114" s="56">
        <v>0</v>
      </c>
      <c r="R114" s="56">
        <v>0</v>
      </c>
      <c r="S114" s="273">
        <v>0</v>
      </c>
      <c r="T114" s="273">
        <v>29993.9</v>
      </c>
      <c r="W114" s="273">
        <v>0</v>
      </c>
      <c r="X114" s="273">
        <v>0</v>
      </c>
      <c r="AB114" s="56">
        <v>0</v>
      </c>
      <c r="AC114" s="56">
        <v>0</v>
      </c>
      <c r="AD114" s="56">
        <v>1199.99</v>
      </c>
      <c r="AE114" s="56">
        <v>3690825.96</v>
      </c>
      <c r="AF114" s="98">
        <v>25195.26</v>
      </c>
      <c r="AJ114" s="98">
        <v>115241</v>
      </c>
      <c r="AK114" s="98">
        <v>8132.16</v>
      </c>
      <c r="AL114" s="299">
        <v>153381</v>
      </c>
      <c r="AP114" s="122">
        <v>50826.31</v>
      </c>
      <c r="AQ114" s="122">
        <v>29599.53</v>
      </c>
      <c r="AU114" s="83">
        <f t="shared" si="7"/>
        <v>392329.06</v>
      </c>
      <c r="AV114" s="21">
        <f t="shared" si="8"/>
        <v>29993.9</v>
      </c>
      <c r="AW114" s="84">
        <f t="shared" si="9"/>
        <v>362335.16</v>
      </c>
      <c r="AX114" s="24">
        <f t="shared" si="10"/>
        <v>148568.42000000001</v>
      </c>
      <c r="AY114" s="25">
        <f t="shared" si="11"/>
        <v>233806.84</v>
      </c>
      <c r="AZ114" s="16">
        <f t="shared" si="12"/>
        <v>-85238.419999999984</v>
      </c>
    </row>
    <row r="115" spans="1:52" ht="15" thickBot="1" x14ac:dyDescent="0.25">
      <c r="A115" s="62" t="s">
        <v>323</v>
      </c>
      <c r="B115" s="62" t="s">
        <v>48</v>
      </c>
      <c r="C115" s="86">
        <v>2860</v>
      </c>
      <c r="D115" s="87" t="s">
        <v>921</v>
      </c>
      <c r="E115" s="56" t="s">
        <v>1703</v>
      </c>
      <c r="F115" s="269">
        <v>694686.97</v>
      </c>
      <c r="G115" s="269">
        <v>102487.97</v>
      </c>
      <c r="J115" s="121">
        <v>103366.18</v>
      </c>
      <c r="K115" s="121">
        <v>0</v>
      </c>
      <c r="N115" s="56">
        <v>0</v>
      </c>
      <c r="O115" s="56">
        <v>145343.24</v>
      </c>
      <c r="P115" s="56">
        <v>184542.32</v>
      </c>
      <c r="Q115" s="56">
        <v>0</v>
      </c>
      <c r="R115" s="56">
        <v>0</v>
      </c>
      <c r="S115" s="273">
        <v>0</v>
      </c>
      <c r="T115" s="273">
        <v>28646.46</v>
      </c>
      <c r="W115" s="273">
        <v>0</v>
      </c>
      <c r="X115" s="273">
        <v>0</v>
      </c>
      <c r="AB115" s="56">
        <v>81500</v>
      </c>
      <c r="AC115" s="56">
        <v>0</v>
      </c>
      <c r="AD115" s="56">
        <v>600</v>
      </c>
      <c r="AE115" s="56">
        <v>1854865.59</v>
      </c>
      <c r="AF115" s="98">
        <v>33557.26</v>
      </c>
      <c r="AJ115" s="98">
        <v>110051</v>
      </c>
      <c r="AK115" s="98">
        <v>5136.32</v>
      </c>
      <c r="AL115" s="299">
        <v>141407</v>
      </c>
      <c r="AP115" s="122">
        <v>30582.81</v>
      </c>
      <c r="AQ115" s="122">
        <v>10368.39</v>
      </c>
      <c r="AU115" s="83">
        <f t="shared" si="7"/>
        <v>900541.11999999988</v>
      </c>
      <c r="AV115" s="21">
        <f t="shared" si="8"/>
        <v>28646.46</v>
      </c>
      <c r="AW115" s="84">
        <f t="shared" si="9"/>
        <v>871894.65999999992</v>
      </c>
      <c r="AX115" s="24">
        <f t="shared" si="10"/>
        <v>148744.58000000002</v>
      </c>
      <c r="AY115" s="25">
        <f t="shared" si="11"/>
        <v>182358.2</v>
      </c>
      <c r="AZ115" s="16">
        <f t="shared" si="12"/>
        <v>-33613.619999999995</v>
      </c>
    </row>
    <row r="116" spans="1:52" ht="15" thickBot="1" x14ac:dyDescent="0.25">
      <c r="A116" s="62" t="s">
        <v>323</v>
      </c>
      <c r="B116" s="62" t="s">
        <v>48</v>
      </c>
      <c r="C116" s="86">
        <v>3321</v>
      </c>
      <c r="D116" s="87" t="s">
        <v>922</v>
      </c>
      <c r="E116" s="56" t="s">
        <v>1704</v>
      </c>
      <c r="F116" s="269">
        <v>949201.02</v>
      </c>
      <c r="G116" s="269">
        <v>141864.5</v>
      </c>
      <c r="J116" s="121">
        <v>222284.88</v>
      </c>
      <c r="K116" s="121">
        <v>0</v>
      </c>
      <c r="N116" s="56">
        <v>0</v>
      </c>
      <c r="O116" s="56">
        <v>448357.41</v>
      </c>
      <c r="P116" s="56">
        <v>951828.98</v>
      </c>
      <c r="Q116" s="56">
        <v>0</v>
      </c>
      <c r="R116" s="56">
        <v>0</v>
      </c>
      <c r="S116" s="273">
        <v>0</v>
      </c>
      <c r="T116" s="273">
        <v>27751.72</v>
      </c>
      <c r="W116" s="273">
        <v>5000</v>
      </c>
      <c r="X116" s="273">
        <v>40000</v>
      </c>
      <c r="AB116" s="56">
        <v>456242</v>
      </c>
      <c r="AC116" s="56">
        <v>0</v>
      </c>
      <c r="AD116" s="56">
        <v>0</v>
      </c>
      <c r="AE116" s="56">
        <v>1808375.97</v>
      </c>
      <c r="AF116" s="98">
        <v>48869.78</v>
      </c>
      <c r="AJ116" s="98">
        <v>69163.5</v>
      </c>
      <c r="AK116" s="98">
        <v>7518.72</v>
      </c>
      <c r="AL116" s="299">
        <v>102133.5</v>
      </c>
      <c r="AN116" s="122">
        <v>18400</v>
      </c>
      <c r="AP116" s="122">
        <v>40627.17</v>
      </c>
      <c r="AQ116" s="122">
        <v>20629.53</v>
      </c>
      <c r="AU116" s="83">
        <f t="shared" si="7"/>
        <v>1313350.3999999999</v>
      </c>
      <c r="AV116" s="21">
        <f t="shared" si="8"/>
        <v>72751.72</v>
      </c>
      <c r="AW116" s="84">
        <f t="shared" si="9"/>
        <v>1240598.68</v>
      </c>
      <c r="AX116" s="24">
        <f t="shared" si="10"/>
        <v>125552</v>
      </c>
      <c r="AY116" s="25">
        <f t="shared" si="11"/>
        <v>181790.19999999998</v>
      </c>
      <c r="AZ116" s="16">
        <f t="shared" si="12"/>
        <v>-56238.199999999983</v>
      </c>
    </row>
    <row r="117" spans="1:52" ht="15" thickBot="1" x14ac:dyDescent="0.25">
      <c r="A117" s="62" t="s">
        <v>323</v>
      </c>
      <c r="B117" s="62" t="s">
        <v>48</v>
      </c>
      <c r="C117" s="86">
        <v>3558</v>
      </c>
      <c r="D117" s="87" t="s">
        <v>923</v>
      </c>
      <c r="E117" s="56" t="s">
        <v>1705</v>
      </c>
      <c r="F117" s="269">
        <v>422057.22</v>
      </c>
      <c r="G117" s="269">
        <v>62416.77</v>
      </c>
      <c r="J117" s="121">
        <v>225145.2</v>
      </c>
      <c r="K117" s="121">
        <v>0</v>
      </c>
      <c r="N117" s="56">
        <v>0</v>
      </c>
      <c r="O117" s="56">
        <v>339902.78</v>
      </c>
      <c r="P117" s="56">
        <v>456232.95</v>
      </c>
      <c r="Q117" s="56">
        <v>0</v>
      </c>
      <c r="R117" s="56">
        <v>0</v>
      </c>
      <c r="S117" s="273">
        <v>0</v>
      </c>
      <c r="T117" s="273">
        <v>38939.49</v>
      </c>
      <c r="W117" s="273">
        <v>15000</v>
      </c>
      <c r="X117" s="273">
        <v>0</v>
      </c>
      <c r="AB117" s="56">
        <v>112120</v>
      </c>
      <c r="AC117" s="56">
        <v>0</v>
      </c>
      <c r="AD117" s="56">
        <v>2200</v>
      </c>
      <c r="AE117" s="56">
        <v>2329931.42</v>
      </c>
      <c r="AF117" s="98">
        <v>71499.16</v>
      </c>
      <c r="AJ117" s="98">
        <v>111440</v>
      </c>
      <c r="AK117" s="98">
        <v>6994.2</v>
      </c>
      <c r="AL117" s="299">
        <v>141130</v>
      </c>
      <c r="AP117" s="122">
        <v>35350.15</v>
      </c>
      <c r="AQ117" s="122">
        <v>15363.34</v>
      </c>
      <c r="AS117" s="122">
        <v>35759.1</v>
      </c>
      <c r="AU117" s="83">
        <f t="shared" si="7"/>
        <v>709619.19</v>
      </c>
      <c r="AV117" s="21">
        <f t="shared" si="8"/>
        <v>53939.49</v>
      </c>
      <c r="AW117" s="84">
        <f t="shared" si="9"/>
        <v>655679.69999999995</v>
      </c>
      <c r="AX117" s="24">
        <f t="shared" si="10"/>
        <v>189933.36000000002</v>
      </c>
      <c r="AY117" s="25">
        <f t="shared" si="11"/>
        <v>227602.59</v>
      </c>
      <c r="AZ117" s="16">
        <f t="shared" si="12"/>
        <v>-37669.229999999981</v>
      </c>
    </row>
    <row r="118" spans="1:52" ht="15" thickBot="1" x14ac:dyDescent="0.25">
      <c r="A118" s="62" t="s">
        <v>323</v>
      </c>
      <c r="B118" s="62" t="s">
        <v>48</v>
      </c>
      <c r="C118" s="86">
        <v>1774</v>
      </c>
      <c r="D118" s="87" t="s">
        <v>924</v>
      </c>
      <c r="E118" s="56" t="s">
        <v>1706</v>
      </c>
      <c r="F118" s="269">
        <v>89213.73</v>
      </c>
      <c r="G118" s="269">
        <v>8617.1</v>
      </c>
      <c r="J118" s="121">
        <v>12149.29</v>
      </c>
      <c r="K118" s="121">
        <v>0</v>
      </c>
      <c r="N118" s="56">
        <v>0</v>
      </c>
      <c r="O118" s="56">
        <v>1487240.51</v>
      </c>
      <c r="P118" s="56">
        <v>400676.71</v>
      </c>
      <c r="Q118" s="56">
        <v>0</v>
      </c>
      <c r="R118" s="56">
        <v>0</v>
      </c>
      <c r="S118" s="273">
        <v>306000</v>
      </c>
      <c r="T118" s="273">
        <v>55544.47</v>
      </c>
      <c r="W118" s="273">
        <v>15000</v>
      </c>
      <c r="X118" s="273">
        <v>50000</v>
      </c>
      <c r="AB118" s="56">
        <v>100500</v>
      </c>
      <c r="AC118" s="56">
        <v>0</v>
      </c>
      <c r="AD118" s="56">
        <v>0</v>
      </c>
      <c r="AE118" s="56">
        <v>857017.52</v>
      </c>
      <c r="AF118" s="98">
        <v>7379.64</v>
      </c>
      <c r="AJ118" s="98">
        <v>68050.5</v>
      </c>
      <c r="AK118" s="98">
        <v>0</v>
      </c>
      <c r="AL118" s="299">
        <v>104834.5</v>
      </c>
      <c r="AP118" s="122">
        <v>30023.77</v>
      </c>
      <c r="AQ118" s="122">
        <v>16524.47</v>
      </c>
      <c r="AU118" s="83">
        <f t="shared" si="7"/>
        <v>109980.12</v>
      </c>
      <c r="AV118" s="21">
        <f t="shared" si="8"/>
        <v>426544.47</v>
      </c>
      <c r="AW118" s="84">
        <f t="shared" si="9"/>
        <v>-316564.34999999998</v>
      </c>
      <c r="AX118" s="24">
        <f t="shared" si="10"/>
        <v>75430.14</v>
      </c>
      <c r="AY118" s="25">
        <f t="shared" si="11"/>
        <v>151382.74</v>
      </c>
      <c r="AZ118" s="16">
        <f t="shared" si="12"/>
        <v>-75952.599999999991</v>
      </c>
    </row>
    <row r="119" spans="1:52" ht="15" thickBot="1" x14ac:dyDescent="0.25">
      <c r="A119" s="62" t="s">
        <v>323</v>
      </c>
      <c r="B119" s="62" t="s">
        <v>48</v>
      </c>
      <c r="C119" s="86">
        <v>1942</v>
      </c>
      <c r="D119" s="87" t="s">
        <v>925</v>
      </c>
      <c r="E119" s="56" t="s">
        <v>1789</v>
      </c>
      <c r="F119" s="269">
        <v>84335.03</v>
      </c>
      <c r="G119" s="269">
        <v>6951.35</v>
      </c>
      <c r="J119" s="121">
        <v>133070.04999999999</v>
      </c>
      <c r="K119" s="121">
        <v>0</v>
      </c>
      <c r="N119" s="56">
        <v>0</v>
      </c>
      <c r="O119" s="56">
        <v>1000742.16</v>
      </c>
      <c r="P119" s="56">
        <v>108331.98</v>
      </c>
      <c r="Q119" s="56">
        <v>0</v>
      </c>
      <c r="R119" s="56">
        <v>0</v>
      </c>
      <c r="S119" s="273">
        <v>180000</v>
      </c>
      <c r="T119" s="273">
        <v>30247.040000000001</v>
      </c>
      <c r="W119" s="273">
        <v>0</v>
      </c>
      <c r="X119" s="273">
        <v>0</v>
      </c>
      <c r="AB119" s="56">
        <v>40000</v>
      </c>
      <c r="AC119" s="56">
        <v>0</v>
      </c>
      <c r="AD119" s="56">
        <v>0</v>
      </c>
      <c r="AE119" s="56">
        <v>2768353.45</v>
      </c>
      <c r="AF119" s="98">
        <v>8932.02</v>
      </c>
      <c r="AJ119" s="98">
        <v>55314</v>
      </c>
      <c r="AK119" s="98">
        <v>0</v>
      </c>
      <c r="AL119" s="299">
        <v>78238</v>
      </c>
      <c r="AP119" s="122">
        <v>25835.29</v>
      </c>
      <c r="AQ119" s="122">
        <v>14503</v>
      </c>
      <c r="AU119" s="83">
        <f t="shared" si="7"/>
        <v>224356.43</v>
      </c>
      <c r="AV119" s="21">
        <f t="shared" si="8"/>
        <v>210247.04000000001</v>
      </c>
      <c r="AW119" s="84">
        <f t="shared" si="9"/>
        <v>14109.389999999985</v>
      </c>
      <c r="AX119" s="24">
        <f t="shared" si="10"/>
        <v>64246.020000000004</v>
      </c>
      <c r="AY119" s="25">
        <f t="shared" si="11"/>
        <v>118576.29000000001</v>
      </c>
      <c r="AZ119" s="16">
        <f t="shared" si="12"/>
        <v>-54330.270000000004</v>
      </c>
    </row>
    <row r="120" spans="1:52" ht="15" thickBot="1" x14ac:dyDescent="0.25">
      <c r="A120" s="62" t="s">
        <v>323</v>
      </c>
      <c r="B120" s="62" t="s">
        <v>48</v>
      </c>
      <c r="C120" s="86">
        <v>2702</v>
      </c>
      <c r="D120" s="87" t="s">
        <v>926</v>
      </c>
      <c r="E120" s="56" t="s">
        <v>1790</v>
      </c>
      <c r="F120" s="269">
        <v>49239.02</v>
      </c>
      <c r="G120" s="269">
        <v>2907.4</v>
      </c>
      <c r="J120" s="121">
        <v>28948.43</v>
      </c>
      <c r="K120" s="121">
        <v>0</v>
      </c>
      <c r="N120" s="56">
        <v>0</v>
      </c>
      <c r="O120" s="56">
        <v>375661.51</v>
      </c>
      <c r="P120" s="56">
        <v>144296.70000000001</v>
      </c>
      <c r="Q120" s="56">
        <v>0</v>
      </c>
      <c r="R120" s="56">
        <v>0</v>
      </c>
      <c r="S120" s="273">
        <v>100000</v>
      </c>
      <c r="T120" s="273">
        <v>36678.9</v>
      </c>
      <c r="W120" s="273">
        <v>0</v>
      </c>
      <c r="X120" s="273">
        <v>0</v>
      </c>
      <c r="AB120" s="56">
        <v>43050</v>
      </c>
      <c r="AC120" s="56">
        <v>0</v>
      </c>
      <c r="AD120" s="56">
        <v>8070</v>
      </c>
      <c r="AE120" s="56">
        <v>3313708.59</v>
      </c>
      <c r="AF120" s="98">
        <v>6899.41</v>
      </c>
      <c r="AJ120" s="98">
        <v>115724</v>
      </c>
      <c r="AK120" s="98">
        <v>0</v>
      </c>
      <c r="AL120" s="299">
        <v>134184</v>
      </c>
      <c r="AP120" s="122">
        <v>43052.17</v>
      </c>
      <c r="AQ120" s="122">
        <v>6506.84</v>
      </c>
      <c r="AU120" s="83">
        <f t="shared" si="7"/>
        <v>81094.850000000006</v>
      </c>
      <c r="AV120" s="21">
        <f t="shared" si="8"/>
        <v>136678.9</v>
      </c>
      <c r="AW120" s="84">
        <f t="shared" si="9"/>
        <v>-55584.049999999988</v>
      </c>
      <c r="AX120" s="24">
        <f t="shared" si="10"/>
        <v>122623.41</v>
      </c>
      <c r="AY120" s="25">
        <f t="shared" si="11"/>
        <v>183743.00999999998</v>
      </c>
      <c r="AZ120" s="16">
        <f t="shared" si="12"/>
        <v>-61119.599999999977</v>
      </c>
    </row>
    <row r="121" spans="1:52" ht="15" thickBot="1" x14ac:dyDescent="0.25">
      <c r="A121" s="62" t="s">
        <v>323</v>
      </c>
      <c r="B121" s="62" t="s">
        <v>48</v>
      </c>
      <c r="C121" s="86">
        <v>2772</v>
      </c>
      <c r="D121" s="87" t="s">
        <v>927</v>
      </c>
      <c r="E121" s="56" t="s">
        <v>1802</v>
      </c>
      <c r="F121" s="269">
        <v>281013.23</v>
      </c>
      <c r="G121" s="269">
        <v>2826.7</v>
      </c>
      <c r="J121" s="121">
        <v>83230.98</v>
      </c>
      <c r="K121" s="121">
        <v>0</v>
      </c>
      <c r="N121" s="56">
        <v>0</v>
      </c>
      <c r="O121" s="56">
        <v>725507.14</v>
      </c>
      <c r="P121" s="56">
        <v>73183.649999999994</v>
      </c>
      <c r="Q121" s="56">
        <v>0</v>
      </c>
      <c r="R121" s="56">
        <v>0</v>
      </c>
      <c r="S121" s="273">
        <v>0</v>
      </c>
      <c r="T121" s="273">
        <v>24345.200000000001</v>
      </c>
      <c r="W121" s="273">
        <v>120000</v>
      </c>
      <c r="X121" s="273">
        <v>0</v>
      </c>
      <c r="AB121" s="56">
        <v>0</v>
      </c>
      <c r="AC121" s="56">
        <v>0</v>
      </c>
      <c r="AD121" s="56">
        <v>0</v>
      </c>
      <c r="AE121" s="56">
        <v>3532326.06</v>
      </c>
      <c r="AF121" s="98">
        <v>26969.84</v>
      </c>
      <c r="AJ121" s="98">
        <v>90520.5</v>
      </c>
      <c r="AK121" s="98">
        <v>4765.92</v>
      </c>
      <c r="AL121" s="299">
        <v>119005.5</v>
      </c>
      <c r="AP121" s="122">
        <v>57037.26</v>
      </c>
      <c r="AQ121" s="122">
        <v>16097.15</v>
      </c>
      <c r="AU121" s="83">
        <f t="shared" si="7"/>
        <v>367070.91</v>
      </c>
      <c r="AV121" s="21">
        <f t="shared" si="8"/>
        <v>144345.20000000001</v>
      </c>
      <c r="AW121" s="84">
        <f t="shared" si="9"/>
        <v>222725.70999999996</v>
      </c>
      <c r="AX121" s="24">
        <f t="shared" si="10"/>
        <v>122256.26</v>
      </c>
      <c r="AY121" s="25">
        <f t="shared" si="11"/>
        <v>192139.91</v>
      </c>
      <c r="AZ121" s="16">
        <f t="shared" si="12"/>
        <v>-69883.650000000009</v>
      </c>
    </row>
    <row r="122" spans="1:52" ht="15" thickBot="1" x14ac:dyDescent="0.25">
      <c r="A122" s="62" t="s">
        <v>39</v>
      </c>
      <c r="B122" s="62" t="s">
        <v>40</v>
      </c>
      <c r="C122" s="86">
        <v>6140</v>
      </c>
      <c r="D122" s="87" t="s">
        <v>928</v>
      </c>
      <c r="E122" s="56" t="s">
        <v>1707</v>
      </c>
      <c r="F122" s="269">
        <v>518785.37</v>
      </c>
      <c r="G122" s="269">
        <v>1505</v>
      </c>
      <c r="J122" s="121">
        <v>297604</v>
      </c>
      <c r="K122" s="121">
        <v>0</v>
      </c>
      <c r="N122" s="56">
        <v>0</v>
      </c>
      <c r="O122" s="56">
        <v>1196217.8600000001</v>
      </c>
      <c r="P122" s="56">
        <v>591757.76</v>
      </c>
      <c r="Q122" s="56">
        <v>0</v>
      </c>
      <c r="R122" s="56">
        <v>0</v>
      </c>
      <c r="S122" s="273">
        <v>0</v>
      </c>
      <c r="T122" s="273">
        <v>31460</v>
      </c>
      <c r="W122" s="273">
        <v>0</v>
      </c>
      <c r="X122" s="273">
        <v>165129</v>
      </c>
      <c r="AB122" s="56">
        <v>0</v>
      </c>
      <c r="AC122" s="56">
        <v>431805.14</v>
      </c>
      <c r="AD122" s="56">
        <v>380722.05</v>
      </c>
      <c r="AE122" s="56">
        <v>1454124.22</v>
      </c>
      <c r="AF122" s="98">
        <v>386449.74</v>
      </c>
      <c r="AJ122" s="98">
        <v>91040.5</v>
      </c>
      <c r="AL122" s="299">
        <v>172330.5</v>
      </c>
      <c r="AP122" s="122">
        <v>128117.61</v>
      </c>
      <c r="AQ122" s="122">
        <v>30281.55</v>
      </c>
      <c r="AU122" s="83">
        <f t="shared" si="7"/>
        <v>817894.37</v>
      </c>
      <c r="AV122" s="21">
        <f t="shared" si="8"/>
        <v>196589</v>
      </c>
      <c r="AW122" s="84">
        <f t="shared" si="9"/>
        <v>621305.37</v>
      </c>
      <c r="AX122" s="24">
        <f t="shared" si="10"/>
        <v>477490.24</v>
      </c>
      <c r="AY122" s="25">
        <f t="shared" si="11"/>
        <v>330729.65999999997</v>
      </c>
      <c r="AZ122" s="16">
        <f t="shared" si="12"/>
        <v>146760.58000000002</v>
      </c>
    </row>
    <row r="123" spans="1:52" ht="15" thickBot="1" x14ac:dyDescent="0.25">
      <c r="A123" s="62" t="s">
        <v>39</v>
      </c>
      <c r="B123" s="62" t="s">
        <v>40</v>
      </c>
      <c r="C123" s="86">
        <v>5316</v>
      </c>
      <c r="D123" s="87" t="s">
        <v>929</v>
      </c>
      <c r="E123" s="56" t="s">
        <v>1708</v>
      </c>
      <c r="F123" s="269">
        <v>433608.39</v>
      </c>
      <c r="G123" s="269">
        <v>1918</v>
      </c>
      <c r="J123" s="121">
        <v>124537.17</v>
      </c>
      <c r="K123" s="121">
        <v>0</v>
      </c>
      <c r="N123" s="56">
        <v>0</v>
      </c>
      <c r="O123" s="56">
        <v>153798.22</v>
      </c>
      <c r="P123" s="56">
        <v>314243.32</v>
      </c>
      <c r="Q123" s="56">
        <v>0</v>
      </c>
      <c r="R123" s="56">
        <v>0</v>
      </c>
      <c r="S123" s="273">
        <v>15100</v>
      </c>
      <c r="T123" s="273">
        <v>27881.47</v>
      </c>
      <c r="W123" s="273">
        <v>0</v>
      </c>
      <c r="X123" s="273">
        <v>29.54</v>
      </c>
      <c r="AB123" s="56">
        <v>94000</v>
      </c>
      <c r="AC123" s="56">
        <v>324701.88</v>
      </c>
      <c r="AD123" s="56">
        <v>0</v>
      </c>
      <c r="AE123" s="56">
        <v>5145573.0199999996</v>
      </c>
      <c r="AF123" s="98">
        <v>96922.25</v>
      </c>
      <c r="AJ123" s="98">
        <v>190151</v>
      </c>
      <c r="AL123" s="299">
        <v>248211</v>
      </c>
      <c r="AP123" s="122">
        <v>65427.72</v>
      </c>
      <c r="AQ123" s="122">
        <v>9283.23</v>
      </c>
      <c r="AU123" s="83">
        <f t="shared" si="7"/>
        <v>560063.56000000006</v>
      </c>
      <c r="AV123" s="21">
        <f t="shared" si="8"/>
        <v>43011.01</v>
      </c>
      <c r="AW123" s="84">
        <f t="shared" si="9"/>
        <v>517052.55000000005</v>
      </c>
      <c r="AX123" s="24">
        <f t="shared" si="10"/>
        <v>287073.25</v>
      </c>
      <c r="AY123" s="25">
        <f t="shared" si="11"/>
        <v>322921.94999999995</v>
      </c>
      <c r="AZ123" s="16">
        <f t="shared" si="12"/>
        <v>-35848.699999999953</v>
      </c>
    </row>
    <row r="124" spans="1:52" ht="15" thickBot="1" x14ac:dyDescent="0.25">
      <c r="A124" s="62" t="s">
        <v>39</v>
      </c>
      <c r="B124" s="62" t="s">
        <v>40</v>
      </c>
      <c r="C124" s="86">
        <v>1456</v>
      </c>
      <c r="D124" s="87" t="s">
        <v>930</v>
      </c>
      <c r="E124" s="56" t="s">
        <v>1709</v>
      </c>
      <c r="F124" s="269">
        <v>113922.47</v>
      </c>
      <c r="G124" s="269">
        <v>2064</v>
      </c>
      <c r="J124" s="121">
        <v>74731.600000000006</v>
      </c>
      <c r="K124" s="121">
        <v>0</v>
      </c>
      <c r="N124" s="56">
        <v>0</v>
      </c>
      <c r="O124" s="56">
        <v>2</v>
      </c>
      <c r="P124" s="56">
        <v>-4992.5200000000004</v>
      </c>
      <c r="Q124" s="56">
        <v>0</v>
      </c>
      <c r="R124" s="56">
        <v>0</v>
      </c>
      <c r="S124" s="273">
        <v>0</v>
      </c>
      <c r="T124" s="273">
        <v>25600</v>
      </c>
      <c r="W124" s="273">
        <v>0</v>
      </c>
      <c r="X124" s="273">
        <v>106000</v>
      </c>
      <c r="AB124" s="56">
        <v>0</v>
      </c>
      <c r="AC124" s="56">
        <v>0</v>
      </c>
      <c r="AD124" s="56">
        <v>0</v>
      </c>
      <c r="AE124" s="56">
        <v>2682156.15</v>
      </c>
      <c r="AF124" s="98">
        <v>116665</v>
      </c>
      <c r="AJ124" s="98">
        <v>32940</v>
      </c>
      <c r="AL124" s="299">
        <v>76750</v>
      </c>
      <c r="AP124" s="122">
        <v>30780</v>
      </c>
      <c r="AQ124" s="122">
        <v>14999.76</v>
      </c>
      <c r="AU124" s="83">
        <f t="shared" si="7"/>
        <v>190718.07</v>
      </c>
      <c r="AV124" s="21">
        <f t="shared" si="8"/>
        <v>131600</v>
      </c>
      <c r="AW124" s="84">
        <f t="shared" si="9"/>
        <v>59118.070000000007</v>
      </c>
      <c r="AX124" s="24">
        <f t="shared" si="10"/>
        <v>149605</v>
      </c>
      <c r="AY124" s="25">
        <f t="shared" si="11"/>
        <v>122529.76</v>
      </c>
      <c r="AZ124" s="16">
        <f t="shared" si="12"/>
        <v>27075.240000000005</v>
      </c>
    </row>
    <row r="125" spans="1:52" ht="15" thickBot="1" x14ac:dyDescent="0.25">
      <c r="A125" s="62" t="s">
        <v>39</v>
      </c>
      <c r="B125" s="62" t="s">
        <v>40</v>
      </c>
      <c r="C125" s="86">
        <v>2839</v>
      </c>
      <c r="D125" s="87" t="s">
        <v>931</v>
      </c>
      <c r="E125" s="56" t="s">
        <v>1710</v>
      </c>
      <c r="F125" s="269">
        <v>248619.99</v>
      </c>
      <c r="G125" s="269">
        <v>500.5</v>
      </c>
      <c r="J125" s="121">
        <v>22024.720000000001</v>
      </c>
      <c r="K125" s="121">
        <v>0</v>
      </c>
      <c r="N125" s="56">
        <v>0</v>
      </c>
      <c r="O125" s="56">
        <v>609123.56999999995</v>
      </c>
      <c r="P125" s="56">
        <v>53317.78</v>
      </c>
      <c r="Q125" s="56">
        <v>0</v>
      </c>
      <c r="R125" s="56">
        <v>0</v>
      </c>
      <c r="S125" s="273">
        <v>0</v>
      </c>
      <c r="T125" s="273">
        <v>39962.6</v>
      </c>
      <c r="W125" s="273">
        <v>0</v>
      </c>
      <c r="X125" s="273">
        <v>0</v>
      </c>
      <c r="AB125" s="56">
        <v>0</v>
      </c>
      <c r="AC125" s="56">
        <v>0</v>
      </c>
      <c r="AD125" s="56">
        <v>-1215771.3999999999</v>
      </c>
      <c r="AE125" s="56">
        <v>2132666.9300000002</v>
      </c>
      <c r="AF125" s="98">
        <v>59966.5</v>
      </c>
      <c r="AJ125" s="98">
        <v>96747</v>
      </c>
      <c r="AL125" s="299">
        <v>126757</v>
      </c>
      <c r="AP125" s="122">
        <v>35102.93</v>
      </c>
      <c r="AQ125" s="122">
        <v>13099.14</v>
      </c>
      <c r="AU125" s="83">
        <f t="shared" si="7"/>
        <v>271145.20999999996</v>
      </c>
      <c r="AV125" s="21">
        <f t="shared" si="8"/>
        <v>39962.6</v>
      </c>
      <c r="AW125" s="84">
        <f t="shared" si="9"/>
        <v>231182.60999999996</v>
      </c>
      <c r="AX125" s="24">
        <f t="shared" si="10"/>
        <v>156713.5</v>
      </c>
      <c r="AY125" s="25">
        <f t="shared" si="11"/>
        <v>174959.07</v>
      </c>
      <c r="AZ125" s="16">
        <f t="shared" si="12"/>
        <v>-18245.570000000007</v>
      </c>
    </row>
    <row r="126" spans="1:52" ht="15" thickBot="1" x14ac:dyDescent="0.25">
      <c r="A126" s="62" t="s">
        <v>39</v>
      </c>
      <c r="B126" s="62" t="s">
        <v>40</v>
      </c>
      <c r="C126" s="86">
        <v>4801</v>
      </c>
      <c r="D126" s="87" t="s">
        <v>932</v>
      </c>
      <c r="E126" s="56" t="s">
        <v>1711</v>
      </c>
      <c r="F126" s="269">
        <v>928196.9</v>
      </c>
      <c r="G126" s="269">
        <v>12950.69</v>
      </c>
      <c r="J126" s="121">
        <v>109771.3</v>
      </c>
      <c r="K126" s="121">
        <v>0</v>
      </c>
      <c r="N126" s="56">
        <v>0</v>
      </c>
      <c r="O126" s="56">
        <v>948404.87</v>
      </c>
      <c r="P126" s="56">
        <v>287872.86</v>
      </c>
      <c r="Q126" s="56">
        <v>0</v>
      </c>
      <c r="R126" s="56">
        <v>0</v>
      </c>
      <c r="S126" s="273">
        <v>4500</v>
      </c>
      <c r="T126" s="273">
        <v>35112.699999999997</v>
      </c>
      <c r="W126" s="273">
        <v>0</v>
      </c>
      <c r="X126" s="273">
        <v>0</v>
      </c>
      <c r="AB126" s="56">
        <v>100000</v>
      </c>
      <c r="AC126" s="56">
        <v>0</v>
      </c>
      <c r="AD126" s="56">
        <v>0</v>
      </c>
      <c r="AE126" s="56">
        <v>2748053.22</v>
      </c>
      <c r="AF126" s="98">
        <v>78341.75</v>
      </c>
      <c r="AJ126" s="98">
        <v>116270</v>
      </c>
      <c r="AL126" s="299">
        <v>162740</v>
      </c>
      <c r="AP126" s="122">
        <v>53665.4</v>
      </c>
      <c r="AQ126" s="122">
        <v>13149</v>
      </c>
      <c r="AU126" s="83">
        <f t="shared" si="7"/>
        <v>1050918.8899999999</v>
      </c>
      <c r="AV126" s="21">
        <f t="shared" si="8"/>
        <v>39612.699999999997</v>
      </c>
      <c r="AW126" s="84">
        <f t="shared" si="9"/>
        <v>1011306.19</v>
      </c>
      <c r="AX126" s="24">
        <f t="shared" si="10"/>
        <v>194611.75</v>
      </c>
      <c r="AY126" s="25">
        <f t="shared" si="11"/>
        <v>229554.4</v>
      </c>
      <c r="AZ126" s="16">
        <f t="shared" si="12"/>
        <v>-34942.649999999994</v>
      </c>
    </row>
    <row r="127" spans="1:52" ht="15" thickBot="1" x14ac:dyDescent="0.25">
      <c r="A127" s="62" t="s">
        <v>39</v>
      </c>
      <c r="B127" s="62" t="s">
        <v>40</v>
      </c>
      <c r="C127" s="86">
        <v>3761</v>
      </c>
      <c r="D127" s="87" t="s">
        <v>933</v>
      </c>
      <c r="E127" s="56" t="s">
        <v>1712</v>
      </c>
      <c r="F127" s="269">
        <v>873967.03</v>
      </c>
      <c r="G127" s="269">
        <v>9777</v>
      </c>
      <c r="J127" s="121">
        <v>81202.84</v>
      </c>
      <c r="K127" s="121">
        <v>0</v>
      </c>
      <c r="N127" s="56">
        <v>0</v>
      </c>
      <c r="O127" s="56">
        <v>291536.88</v>
      </c>
      <c r="P127" s="56">
        <v>556063.66</v>
      </c>
      <c r="Q127" s="56">
        <v>0</v>
      </c>
      <c r="R127" s="56">
        <v>0</v>
      </c>
      <c r="S127" s="273">
        <v>2296</v>
      </c>
      <c r="T127" s="273">
        <v>51666.33</v>
      </c>
      <c r="W127" s="273">
        <v>0</v>
      </c>
      <c r="X127" s="273">
        <v>5000</v>
      </c>
      <c r="AB127" s="56">
        <v>0</v>
      </c>
      <c r="AC127" s="56">
        <v>592794.93999999994</v>
      </c>
      <c r="AD127" s="56">
        <v>0</v>
      </c>
      <c r="AE127" s="56">
        <v>2326269.85</v>
      </c>
      <c r="AF127" s="98">
        <v>92535.5</v>
      </c>
      <c r="AH127" s="98">
        <v>3.86</v>
      </c>
      <c r="AJ127" s="98">
        <v>54666.5</v>
      </c>
      <c r="AL127" s="299">
        <v>104826.5</v>
      </c>
      <c r="AP127" s="122">
        <v>45447.99</v>
      </c>
      <c r="AQ127" s="122">
        <v>7563.07</v>
      </c>
      <c r="AU127" s="83">
        <f t="shared" si="7"/>
        <v>964946.87</v>
      </c>
      <c r="AV127" s="21">
        <f t="shared" si="8"/>
        <v>58962.33</v>
      </c>
      <c r="AW127" s="84">
        <f t="shared" si="9"/>
        <v>905984.54</v>
      </c>
      <c r="AX127" s="24">
        <f t="shared" si="10"/>
        <v>147205.85999999999</v>
      </c>
      <c r="AY127" s="25">
        <f t="shared" si="11"/>
        <v>157837.56</v>
      </c>
      <c r="AZ127" s="16">
        <f t="shared" si="12"/>
        <v>-10631.700000000012</v>
      </c>
    </row>
    <row r="128" spans="1:52" ht="15" thickBot="1" x14ac:dyDescent="0.25">
      <c r="A128" s="62" t="s">
        <v>39</v>
      </c>
      <c r="B128" s="62" t="s">
        <v>40</v>
      </c>
      <c r="C128" s="86">
        <v>4191</v>
      </c>
      <c r="D128" s="87" t="s">
        <v>934</v>
      </c>
      <c r="E128" s="56" t="s">
        <v>1713</v>
      </c>
      <c r="F128" s="269">
        <v>206820.68</v>
      </c>
      <c r="G128" s="269">
        <v>2991.5</v>
      </c>
      <c r="J128" s="121">
        <v>140868.43</v>
      </c>
      <c r="K128" s="121">
        <v>0</v>
      </c>
      <c r="N128" s="56">
        <v>0</v>
      </c>
      <c r="O128" s="56">
        <v>2317757.09</v>
      </c>
      <c r="P128" s="56">
        <v>112009.55</v>
      </c>
      <c r="Q128" s="56">
        <v>0</v>
      </c>
      <c r="R128" s="56">
        <v>0</v>
      </c>
      <c r="S128" s="273">
        <v>0</v>
      </c>
      <c r="T128" s="273">
        <v>23019.78</v>
      </c>
      <c r="W128" s="273">
        <v>0</v>
      </c>
      <c r="X128" s="273">
        <v>0</v>
      </c>
      <c r="AB128" s="56">
        <v>0</v>
      </c>
      <c r="AC128" s="56">
        <v>0</v>
      </c>
      <c r="AD128" s="56">
        <v>0</v>
      </c>
      <c r="AE128" s="56">
        <v>3580405.02</v>
      </c>
      <c r="AF128" s="98">
        <v>70535.5</v>
      </c>
      <c r="AJ128" s="98">
        <v>122538.5</v>
      </c>
      <c r="AL128" s="299">
        <v>166808.5</v>
      </c>
      <c r="AP128" s="122">
        <v>48039.21</v>
      </c>
      <c r="AQ128" s="122">
        <v>8029.81</v>
      </c>
      <c r="AU128" s="83">
        <f t="shared" si="7"/>
        <v>350680.61</v>
      </c>
      <c r="AV128" s="21">
        <f t="shared" si="8"/>
        <v>23019.78</v>
      </c>
      <c r="AW128" s="84">
        <f t="shared" si="9"/>
        <v>327660.82999999996</v>
      </c>
      <c r="AX128" s="24">
        <f t="shared" si="10"/>
        <v>193074</v>
      </c>
      <c r="AY128" s="25">
        <f t="shared" si="11"/>
        <v>222877.52</v>
      </c>
      <c r="AZ128" s="16">
        <f t="shared" si="12"/>
        <v>-29803.51999999999</v>
      </c>
    </row>
    <row r="129" spans="1:52" ht="15" thickBot="1" x14ac:dyDescent="0.25">
      <c r="A129" s="62" t="s">
        <v>39</v>
      </c>
      <c r="B129" s="62" t="s">
        <v>40</v>
      </c>
      <c r="C129" s="86">
        <v>1988</v>
      </c>
      <c r="D129" s="87" t="s">
        <v>935</v>
      </c>
      <c r="E129" s="56" t="s">
        <v>1714</v>
      </c>
      <c r="F129" s="269">
        <v>711800.72</v>
      </c>
      <c r="G129" s="269">
        <v>73105.75</v>
      </c>
      <c r="J129" s="121">
        <v>92836.79</v>
      </c>
      <c r="K129" s="121">
        <v>0</v>
      </c>
      <c r="N129" s="56">
        <v>0</v>
      </c>
      <c r="O129" s="56">
        <v>443542.58</v>
      </c>
      <c r="P129" s="56">
        <v>43885.82</v>
      </c>
      <c r="Q129" s="56">
        <v>0</v>
      </c>
      <c r="R129" s="56">
        <v>0</v>
      </c>
      <c r="S129" s="273">
        <v>0</v>
      </c>
      <c r="T129" s="273">
        <v>900</v>
      </c>
      <c r="W129" s="273">
        <v>0</v>
      </c>
      <c r="X129" s="273">
        <v>150000</v>
      </c>
      <c r="AB129" s="56">
        <v>0</v>
      </c>
      <c r="AC129" s="56">
        <v>1275271.24</v>
      </c>
      <c r="AD129" s="56">
        <v>0</v>
      </c>
      <c r="AE129" s="56">
        <v>2242898.44</v>
      </c>
      <c r="AF129" s="98">
        <v>47038.75</v>
      </c>
      <c r="AJ129" s="98">
        <v>129870</v>
      </c>
      <c r="AK129" s="98">
        <v>10</v>
      </c>
      <c r="AL129" s="299">
        <v>148160</v>
      </c>
      <c r="AP129" s="122">
        <v>56407.46</v>
      </c>
      <c r="AQ129" s="122">
        <v>7823.5</v>
      </c>
      <c r="AU129" s="83">
        <f t="shared" si="7"/>
        <v>877743.26</v>
      </c>
      <c r="AV129" s="21">
        <f t="shared" si="8"/>
        <v>150900</v>
      </c>
      <c r="AW129" s="84">
        <f t="shared" si="9"/>
        <v>726843.26</v>
      </c>
      <c r="AX129" s="24">
        <f t="shared" si="10"/>
        <v>176918.75</v>
      </c>
      <c r="AY129" s="25">
        <f t="shared" si="11"/>
        <v>212390.96</v>
      </c>
      <c r="AZ129" s="16">
        <f t="shared" si="12"/>
        <v>-35472.209999999992</v>
      </c>
    </row>
    <row r="130" spans="1:52" ht="15" thickBot="1" x14ac:dyDescent="0.25">
      <c r="A130" s="62" t="s">
        <v>39</v>
      </c>
      <c r="B130" s="62" t="s">
        <v>40</v>
      </c>
      <c r="C130" s="86">
        <v>2809</v>
      </c>
      <c r="D130" s="87" t="s">
        <v>936</v>
      </c>
      <c r="E130" s="56" t="s">
        <v>1791</v>
      </c>
      <c r="F130" s="269">
        <v>223641.57</v>
      </c>
      <c r="G130" s="269">
        <v>1562</v>
      </c>
      <c r="J130" s="121">
        <v>64790.18</v>
      </c>
      <c r="K130" s="121">
        <v>0</v>
      </c>
      <c r="N130" s="56">
        <v>0</v>
      </c>
      <c r="O130" s="56">
        <v>1375814</v>
      </c>
      <c r="P130" s="56">
        <v>649199.02</v>
      </c>
      <c r="Q130" s="56">
        <v>0</v>
      </c>
      <c r="R130" s="56">
        <v>0</v>
      </c>
      <c r="S130" s="273">
        <v>0</v>
      </c>
      <c r="T130" s="273">
        <v>24660</v>
      </c>
      <c r="W130" s="273">
        <v>0</v>
      </c>
      <c r="X130" s="273">
        <v>0</v>
      </c>
      <c r="AB130" s="56">
        <v>0</v>
      </c>
      <c r="AC130" s="56">
        <v>-2895289.86</v>
      </c>
      <c r="AD130" s="56">
        <v>0</v>
      </c>
      <c r="AE130" s="56">
        <v>3888577.01</v>
      </c>
      <c r="AF130" s="98">
        <v>83529</v>
      </c>
      <c r="AJ130" s="98">
        <v>106711.5</v>
      </c>
      <c r="AL130" s="299">
        <v>147131.5</v>
      </c>
      <c r="AP130" s="122">
        <v>59010</v>
      </c>
      <c r="AQ130" s="122">
        <v>4140</v>
      </c>
      <c r="AU130" s="83">
        <f t="shared" si="7"/>
        <v>289993.75</v>
      </c>
      <c r="AV130" s="21">
        <f t="shared" si="8"/>
        <v>24660</v>
      </c>
      <c r="AW130" s="84">
        <f t="shared" si="9"/>
        <v>265333.75</v>
      </c>
      <c r="AX130" s="24">
        <f t="shared" si="10"/>
        <v>190240.5</v>
      </c>
      <c r="AY130" s="25">
        <f t="shared" si="11"/>
        <v>210281.5</v>
      </c>
      <c r="AZ130" s="16">
        <f t="shared" si="12"/>
        <v>-20041</v>
      </c>
    </row>
    <row r="131" spans="1:52" ht="15" thickBot="1" x14ac:dyDescent="0.25">
      <c r="A131" s="62" t="s">
        <v>39</v>
      </c>
      <c r="B131" s="62" t="s">
        <v>40</v>
      </c>
      <c r="C131" s="86">
        <v>2809</v>
      </c>
      <c r="D131" s="87" t="s">
        <v>937</v>
      </c>
      <c r="E131" s="56" t="s">
        <v>1792</v>
      </c>
      <c r="F131" s="269">
        <v>122716.58</v>
      </c>
      <c r="G131" s="269">
        <v>0</v>
      </c>
      <c r="J131" s="121">
        <v>15675.57</v>
      </c>
      <c r="K131" s="121">
        <v>0</v>
      </c>
      <c r="N131" s="56">
        <v>0</v>
      </c>
      <c r="O131" s="56">
        <v>1149061.3</v>
      </c>
      <c r="P131" s="56">
        <v>409365.07</v>
      </c>
      <c r="Q131" s="56">
        <v>0</v>
      </c>
      <c r="R131" s="56">
        <v>0</v>
      </c>
      <c r="S131" s="273">
        <v>0</v>
      </c>
      <c r="T131" s="273">
        <v>19800</v>
      </c>
      <c r="W131" s="273">
        <v>296106.44</v>
      </c>
      <c r="X131" s="273">
        <v>0</v>
      </c>
      <c r="AB131" s="56">
        <v>0</v>
      </c>
      <c r="AC131" s="56">
        <v>-3013177.74</v>
      </c>
      <c r="AD131" s="56">
        <v>0</v>
      </c>
      <c r="AE131" s="56">
        <v>3397782.5</v>
      </c>
      <c r="AF131" s="98">
        <v>70291.960000000006</v>
      </c>
      <c r="AJ131" s="98">
        <v>56620</v>
      </c>
      <c r="AL131" s="299">
        <v>88277</v>
      </c>
      <c r="AP131" s="122">
        <v>112766.63</v>
      </c>
      <c r="AQ131" s="122">
        <v>25430.19</v>
      </c>
      <c r="AU131" s="83">
        <f t="shared" si="7"/>
        <v>138392.15</v>
      </c>
      <c r="AV131" s="21">
        <f t="shared" si="8"/>
        <v>315906.44</v>
      </c>
      <c r="AW131" s="84">
        <f t="shared" si="9"/>
        <v>-177514.29</v>
      </c>
      <c r="AX131" s="24">
        <f t="shared" si="10"/>
        <v>126911.96</v>
      </c>
      <c r="AY131" s="25">
        <f t="shared" si="11"/>
        <v>226473.82</v>
      </c>
      <c r="AZ131" s="16">
        <f t="shared" si="12"/>
        <v>-99561.86</v>
      </c>
    </row>
    <row r="132" spans="1:52" ht="15" thickBot="1" x14ac:dyDescent="0.25">
      <c r="A132" s="62" t="s">
        <v>328</v>
      </c>
      <c r="B132" s="62" t="s">
        <v>49</v>
      </c>
      <c r="C132" s="86">
        <v>8788</v>
      </c>
      <c r="D132" s="87" t="s">
        <v>938</v>
      </c>
      <c r="E132" s="56" t="s">
        <v>1715</v>
      </c>
      <c r="F132" s="269">
        <v>650641.85</v>
      </c>
      <c r="G132" s="269">
        <v>47213</v>
      </c>
      <c r="J132" s="121">
        <v>89646.74</v>
      </c>
      <c r="K132" s="121">
        <v>0</v>
      </c>
      <c r="N132" s="56">
        <v>0</v>
      </c>
      <c r="O132" s="56">
        <v>695880.28</v>
      </c>
      <c r="P132" s="56">
        <v>137030.09</v>
      </c>
      <c r="Q132" s="56">
        <v>0</v>
      </c>
      <c r="R132" s="56">
        <v>0</v>
      </c>
      <c r="S132" s="273">
        <v>10000</v>
      </c>
      <c r="T132" s="273">
        <v>53399.23</v>
      </c>
      <c r="W132" s="273">
        <v>0</v>
      </c>
      <c r="X132" s="273">
        <v>3073</v>
      </c>
      <c r="AB132" s="56">
        <v>46510</v>
      </c>
      <c r="AC132" s="56">
        <v>0</v>
      </c>
      <c r="AD132" s="56">
        <v>212294.14</v>
      </c>
      <c r="AE132" s="56">
        <v>3801436</v>
      </c>
      <c r="AF132" s="98">
        <v>425349.41</v>
      </c>
      <c r="AG132" s="98">
        <v>1500</v>
      </c>
      <c r="AJ132" s="98">
        <v>133087.5</v>
      </c>
      <c r="AL132" s="299">
        <v>225067.5</v>
      </c>
      <c r="AO132" s="122">
        <v>0</v>
      </c>
      <c r="AP132" s="122">
        <v>99059.61</v>
      </c>
      <c r="AQ132" s="122">
        <v>17003.98</v>
      </c>
      <c r="AU132" s="83">
        <f t="shared" ref="AU132:AU195" si="13">SUM(F132:K132)</f>
        <v>787501.59</v>
      </c>
      <c r="AV132" s="21">
        <f t="shared" ref="AV132:AV195" si="14">SUM(S132:Y132)</f>
        <v>66472.23000000001</v>
      </c>
      <c r="AW132" s="84">
        <f t="shared" si="9"/>
        <v>721029.36</v>
      </c>
      <c r="AX132" s="24">
        <f t="shared" si="10"/>
        <v>559936.90999999992</v>
      </c>
      <c r="AY132" s="25">
        <f t="shared" si="11"/>
        <v>341131.08999999997</v>
      </c>
      <c r="AZ132" s="16">
        <f t="shared" si="12"/>
        <v>218805.81999999995</v>
      </c>
    </row>
    <row r="133" spans="1:52" ht="15" thickBot="1" x14ac:dyDescent="0.25">
      <c r="A133" s="62" t="s">
        <v>328</v>
      </c>
      <c r="B133" s="62" t="s">
        <v>49</v>
      </c>
      <c r="C133" s="86">
        <v>4890</v>
      </c>
      <c r="D133" s="87" t="s">
        <v>939</v>
      </c>
      <c r="E133" s="56" t="s">
        <v>1716</v>
      </c>
      <c r="F133" s="269">
        <v>347275.64</v>
      </c>
      <c r="G133" s="269">
        <v>60203.1</v>
      </c>
      <c r="J133" s="121">
        <v>148822.23000000001</v>
      </c>
      <c r="K133" s="121">
        <v>0</v>
      </c>
      <c r="N133" s="56">
        <v>0</v>
      </c>
      <c r="O133" s="56">
        <v>437644.99</v>
      </c>
      <c r="P133" s="56">
        <v>19315.91</v>
      </c>
      <c r="Q133" s="56">
        <v>0</v>
      </c>
      <c r="R133" s="56">
        <v>0</v>
      </c>
      <c r="S133" s="273">
        <v>7000</v>
      </c>
      <c r="T133" s="273">
        <v>29848.13</v>
      </c>
      <c r="W133" s="273">
        <v>0</v>
      </c>
      <c r="X133" s="273">
        <v>2212</v>
      </c>
      <c r="AB133" s="56">
        <v>0</v>
      </c>
      <c r="AC133" s="56">
        <v>0</v>
      </c>
      <c r="AD133" s="56">
        <v>85611.37</v>
      </c>
      <c r="AE133" s="56">
        <v>2453088.7400000002</v>
      </c>
      <c r="AF133" s="98">
        <v>148168.20000000001</v>
      </c>
      <c r="AG133" s="98">
        <v>0</v>
      </c>
      <c r="AJ133" s="98">
        <v>144240</v>
      </c>
      <c r="AK133" s="98">
        <v>7037</v>
      </c>
      <c r="AL133" s="299">
        <v>209308</v>
      </c>
      <c r="AP133" s="122">
        <v>98774.13</v>
      </c>
      <c r="AQ133" s="122">
        <v>11391.67</v>
      </c>
      <c r="AS133" s="122">
        <v>0</v>
      </c>
      <c r="AU133" s="83">
        <f t="shared" si="13"/>
        <v>556300.97</v>
      </c>
      <c r="AV133" s="21">
        <f t="shared" si="14"/>
        <v>39060.130000000005</v>
      </c>
      <c r="AW133" s="84">
        <f t="shared" ref="AW133:AW196" si="15">AU133-AV133</f>
        <v>517240.83999999997</v>
      </c>
      <c r="AX133" s="24">
        <f t="shared" ref="AX133:AX196" si="16">SUM(AF133:AK133)</f>
        <v>299445.2</v>
      </c>
      <c r="AY133" s="25">
        <f t="shared" ref="AY133:AY196" si="17">SUM(AL133:AT133)</f>
        <v>319473.8</v>
      </c>
      <c r="AZ133" s="16">
        <f t="shared" ref="AZ133:AZ196" si="18">AX133-AY133</f>
        <v>-20028.599999999977</v>
      </c>
    </row>
    <row r="134" spans="1:52" ht="15" thickBot="1" x14ac:dyDescent="0.25">
      <c r="A134" s="62" t="s">
        <v>328</v>
      </c>
      <c r="B134" s="62" t="s">
        <v>49</v>
      </c>
      <c r="C134" s="86">
        <v>8526</v>
      </c>
      <c r="D134" s="87" t="s">
        <v>940</v>
      </c>
      <c r="E134" s="56" t="s">
        <v>1717</v>
      </c>
      <c r="F134" s="269">
        <v>585307.56000000006</v>
      </c>
      <c r="G134" s="269">
        <v>54633.3</v>
      </c>
      <c r="J134" s="121">
        <v>171985.04</v>
      </c>
      <c r="K134" s="121">
        <v>0</v>
      </c>
      <c r="N134" s="56">
        <v>0</v>
      </c>
      <c r="O134" s="56">
        <v>375917.53</v>
      </c>
      <c r="P134" s="56">
        <v>630613.74</v>
      </c>
      <c r="Q134" s="56">
        <v>0</v>
      </c>
      <c r="R134" s="56">
        <v>0</v>
      </c>
      <c r="S134" s="273">
        <v>18680</v>
      </c>
      <c r="T134" s="273">
        <v>51376.88</v>
      </c>
      <c r="W134" s="273">
        <v>0</v>
      </c>
      <c r="X134" s="273">
        <v>4512</v>
      </c>
      <c r="AB134" s="56">
        <v>13800</v>
      </c>
      <c r="AC134" s="56">
        <v>0</v>
      </c>
      <c r="AD134" s="56">
        <v>178506.66</v>
      </c>
      <c r="AE134" s="56">
        <v>3154882.42</v>
      </c>
      <c r="AF134" s="98">
        <v>303745.82</v>
      </c>
      <c r="AJ134" s="98">
        <v>177663.5</v>
      </c>
      <c r="AK134" s="98">
        <v>0</v>
      </c>
      <c r="AL134" s="299">
        <v>293698.5</v>
      </c>
      <c r="AN134" s="122">
        <v>480</v>
      </c>
      <c r="AP134" s="122">
        <v>123190.86</v>
      </c>
      <c r="AQ134" s="122">
        <v>10119.5</v>
      </c>
      <c r="AT134" s="122">
        <v>50000</v>
      </c>
      <c r="AU134" s="83">
        <f t="shared" si="13"/>
        <v>811925.90000000014</v>
      </c>
      <c r="AV134" s="21">
        <f t="shared" si="14"/>
        <v>74568.88</v>
      </c>
      <c r="AW134" s="84">
        <f t="shared" si="15"/>
        <v>737357.02000000014</v>
      </c>
      <c r="AX134" s="24">
        <f t="shared" si="16"/>
        <v>481409.32</v>
      </c>
      <c r="AY134" s="25">
        <f t="shared" si="17"/>
        <v>477488.86</v>
      </c>
      <c r="AZ134" s="16">
        <f t="shared" si="18"/>
        <v>3920.460000000021</v>
      </c>
    </row>
    <row r="135" spans="1:52" ht="15" thickBot="1" x14ac:dyDescent="0.25">
      <c r="A135" s="62" t="s">
        <v>328</v>
      </c>
      <c r="B135" s="62" t="s">
        <v>49</v>
      </c>
      <c r="C135" s="86">
        <v>6442</v>
      </c>
      <c r="D135" s="87" t="s">
        <v>941</v>
      </c>
      <c r="E135" s="56" t="s">
        <v>1718</v>
      </c>
      <c r="F135" s="269">
        <v>376113.07</v>
      </c>
      <c r="G135" s="269">
        <v>72197.27</v>
      </c>
      <c r="J135" s="121">
        <v>174336.59</v>
      </c>
      <c r="K135" s="121">
        <v>0</v>
      </c>
      <c r="N135" s="56">
        <v>0</v>
      </c>
      <c r="O135" s="56">
        <v>299087.56</v>
      </c>
      <c r="P135" s="56">
        <v>39381.760000000002</v>
      </c>
      <c r="Q135" s="56">
        <v>0</v>
      </c>
      <c r="R135" s="56">
        <v>0</v>
      </c>
      <c r="S135" s="273">
        <v>0</v>
      </c>
      <c r="T135" s="273">
        <v>38763.5</v>
      </c>
      <c r="W135" s="273">
        <v>0</v>
      </c>
      <c r="X135" s="273">
        <v>1948</v>
      </c>
      <c r="AB135" s="56">
        <v>106640</v>
      </c>
      <c r="AC135" s="56">
        <v>0</v>
      </c>
      <c r="AD135" s="56">
        <v>56600.58</v>
      </c>
      <c r="AE135" s="56">
        <v>2689973.6</v>
      </c>
      <c r="AF135" s="98">
        <v>205642.46</v>
      </c>
      <c r="AJ135" s="98">
        <v>66101</v>
      </c>
      <c r="AL135" s="299">
        <v>119451</v>
      </c>
      <c r="AP135" s="122">
        <v>97367.95</v>
      </c>
      <c r="AQ135" s="122">
        <v>9988.5300000000007</v>
      </c>
      <c r="AS135" s="122">
        <v>13085.8</v>
      </c>
      <c r="AU135" s="83">
        <f t="shared" si="13"/>
        <v>622646.93000000005</v>
      </c>
      <c r="AV135" s="21">
        <f t="shared" si="14"/>
        <v>40711.5</v>
      </c>
      <c r="AW135" s="84">
        <f t="shared" si="15"/>
        <v>581935.43000000005</v>
      </c>
      <c r="AX135" s="24">
        <f t="shared" si="16"/>
        <v>271743.45999999996</v>
      </c>
      <c r="AY135" s="25">
        <f t="shared" si="17"/>
        <v>239893.28</v>
      </c>
      <c r="AZ135" s="16">
        <f t="shared" si="18"/>
        <v>31850.179999999964</v>
      </c>
    </row>
    <row r="136" spans="1:52" ht="15" thickBot="1" x14ac:dyDescent="0.25">
      <c r="A136" s="62" t="s">
        <v>328</v>
      </c>
      <c r="B136" s="62" t="s">
        <v>49</v>
      </c>
      <c r="C136" s="86">
        <v>3652</v>
      </c>
      <c r="D136" s="87" t="s">
        <v>942</v>
      </c>
      <c r="E136" s="56" t="s">
        <v>1719</v>
      </c>
      <c r="F136" s="269">
        <v>288593.87</v>
      </c>
      <c r="G136" s="269">
        <v>30543</v>
      </c>
      <c r="J136" s="121">
        <v>99468.84</v>
      </c>
      <c r="K136" s="121">
        <v>0</v>
      </c>
      <c r="N136" s="56">
        <v>0</v>
      </c>
      <c r="O136" s="56">
        <v>758077.43999999994</v>
      </c>
      <c r="P136" s="56">
        <v>27498.05</v>
      </c>
      <c r="Q136" s="56">
        <v>0</v>
      </c>
      <c r="R136" s="56">
        <v>0</v>
      </c>
      <c r="S136" s="273">
        <v>0</v>
      </c>
      <c r="T136" s="273">
        <v>38744.129999999997</v>
      </c>
      <c r="W136" s="273">
        <v>0</v>
      </c>
      <c r="X136" s="273">
        <v>1963</v>
      </c>
      <c r="AB136" s="56">
        <v>20000</v>
      </c>
      <c r="AC136" s="56">
        <v>0</v>
      </c>
      <c r="AD136" s="56">
        <v>-14294.3</v>
      </c>
      <c r="AE136" s="56">
        <v>2072080.16</v>
      </c>
      <c r="AF136" s="98">
        <v>98261.33</v>
      </c>
      <c r="AJ136" s="98">
        <v>57556.5</v>
      </c>
      <c r="AL136" s="299">
        <v>133791.5</v>
      </c>
      <c r="AN136" s="122">
        <v>0</v>
      </c>
      <c r="AP136" s="122">
        <v>67628.429999999993</v>
      </c>
      <c r="AQ136" s="122">
        <v>10819.77</v>
      </c>
      <c r="AU136" s="83">
        <f t="shared" si="13"/>
        <v>418605.70999999996</v>
      </c>
      <c r="AV136" s="21">
        <f t="shared" si="14"/>
        <v>40707.129999999997</v>
      </c>
      <c r="AW136" s="84">
        <f t="shared" si="15"/>
        <v>377898.57999999996</v>
      </c>
      <c r="AX136" s="24">
        <f t="shared" si="16"/>
        <v>155817.83000000002</v>
      </c>
      <c r="AY136" s="25">
        <f t="shared" si="17"/>
        <v>212239.69999999998</v>
      </c>
      <c r="AZ136" s="16">
        <f t="shared" si="18"/>
        <v>-56421.869999999966</v>
      </c>
    </row>
    <row r="137" spans="1:52" ht="15" thickBot="1" x14ac:dyDescent="0.25">
      <c r="A137" s="62" t="s">
        <v>328</v>
      </c>
      <c r="B137" s="62" t="s">
        <v>49</v>
      </c>
      <c r="C137" s="86">
        <v>7302</v>
      </c>
      <c r="D137" s="87" t="s">
        <v>943</v>
      </c>
      <c r="E137" s="56" t="s">
        <v>1720</v>
      </c>
      <c r="F137" s="269">
        <v>389232.43</v>
      </c>
      <c r="G137" s="269">
        <v>7170.5</v>
      </c>
      <c r="J137" s="121">
        <v>356297.84</v>
      </c>
      <c r="K137" s="121">
        <v>0</v>
      </c>
      <c r="N137" s="56">
        <v>0</v>
      </c>
      <c r="O137" s="56">
        <v>447456.21</v>
      </c>
      <c r="P137" s="56">
        <v>40835.370000000003</v>
      </c>
      <c r="Q137" s="56">
        <v>0</v>
      </c>
      <c r="R137" s="56">
        <v>0</v>
      </c>
      <c r="S137" s="273">
        <v>0</v>
      </c>
      <c r="T137" s="273">
        <v>23028.26</v>
      </c>
      <c r="W137" s="273">
        <v>0</v>
      </c>
      <c r="X137" s="273">
        <v>3241</v>
      </c>
      <c r="AB137" s="56">
        <v>0</v>
      </c>
      <c r="AC137" s="56">
        <v>0</v>
      </c>
      <c r="AD137" s="56">
        <v>85115.21</v>
      </c>
      <c r="AE137" s="56">
        <v>3517785.78</v>
      </c>
      <c r="AF137" s="98">
        <v>451339.97</v>
      </c>
      <c r="AJ137" s="98">
        <v>147762.29999999999</v>
      </c>
      <c r="AL137" s="299">
        <v>229922.3</v>
      </c>
      <c r="AP137" s="122">
        <v>63210.26</v>
      </c>
      <c r="AQ137" s="122">
        <v>6574.2</v>
      </c>
      <c r="AU137" s="83">
        <f t="shared" si="13"/>
        <v>752700.77</v>
      </c>
      <c r="AV137" s="21">
        <f t="shared" si="14"/>
        <v>26269.26</v>
      </c>
      <c r="AW137" s="84">
        <f t="shared" si="15"/>
        <v>726431.51</v>
      </c>
      <c r="AX137" s="24">
        <f t="shared" si="16"/>
        <v>599102.27</v>
      </c>
      <c r="AY137" s="25">
        <f t="shared" si="17"/>
        <v>299706.76</v>
      </c>
      <c r="AZ137" s="16">
        <f t="shared" si="18"/>
        <v>299395.51</v>
      </c>
    </row>
    <row r="138" spans="1:52" ht="15" thickBot="1" x14ac:dyDescent="0.25">
      <c r="A138" s="62" t="s">
        <v>328</v>
      </c>
      <c r="B138" s="62" t="s">
        <v>49</v>
      </c>
      <c r="C138" s="86">
        <v>3122</v>
      </c>
      <c r="D138" s="87" t="s">
        <v>944</v>
      </c>
      <c r="E138" s="56" t="s">
        <v>1721</v>
      </c>
      <c r="F138" s="269">
        <v>287028.94</v>
      </c>
      <c r="G138" s="269">
        <v>47790</v>
      </c>
      <c r="J138" s="121">
        <v>333001.71000000002</v>
      </c>
      <c r="K138" s="121">
        <v>0</v>
      </c>
      <c r="N138" s="56">
        <v>0</v>
      </c>
      <c r="O138" s="56">
        <v>1139033.1299999999</v>
      </c>
      <c r="P138" s="56">
        <v>187794.32</v>
      </c>
      <c r="Q138" s="56">
        <v>0</v>
      </c>
      <c r="R138" s="56">
        <v>0</v>
      </c>
      <c r="S138" s="273">
        <v>79960</v>
      </c>
      <c r="T138" s="273">
        <v>37155.83</v>
      </c>
      <c r="W138" s="273">
        <v>0</v>
      </c>
      <c r="X138" s="273">
        <v>1998</v>
      </c>
      <c r="AB138" s="56">
        <v>0</v>
      </c>
      <c r="AC138" s="56">
        <v>0</v>
      </c>
      <c r="AD138" s="56">
        <v>37673.089999999997</v>
      </c>
      <c r="AE138" s="56">
        <v>2461639.23</v>
      </c>
      <c r="AF138" s="98">
        <v>167442.28</v>
      </c>
      <c r="AJ138" s="98">
        <v>142485</v>
      </c>
      <c r="AL138" s="299">
        <v>193435</v>
      </c>
      <c r="AN138" s="122">
        <v>600</v>
      </c>
      <c r="AP138" s="122">
        <v>115233.83</v>
      </c>
      <c r="AQ138" s="122">
        <v>12353.16</v>
      </c>
      <c r="AU138" s="83">
        <f t="shared" si="13"/>
        <v>667820.65</v>
      </c>
      <c r="AV138" s="21">
        <f t="shared" si="14"/>
        <v>119113.83</v>
      </c>
      <c r="AW138" s="84">
        <f t="shared" si="15"/>
        <v>548706.82000000007</v>
      </c>
      <c r="AX138" s="24">
        <f t="shared" si="16"/>
        <v>309927.28000000003</v>
      </c>
      <c r="AY138" s="25">
        <f t="shared" si="17"/>
        <v>321621.99</v>
      </c>
      <c r="AZ138" s="16">
        <f t="shared" si="18"/>
        <v>-11694.709999999963</v>
      </c>
    </row>
    <row r="139" spans="1:52" ht="15" thickBot="1" x14ac:dyDescent="0.25">
      <c r="A139" s="62" t="s">
        <v>328</v>
      </c>
      <c r="B139" s="62" t="s">
        <v>49</v>
      </c>
      <c r="C139" s="86">
        <v>3540</v>
      </c>
      <c r="D139" s="87" t="s">
        <v>945</v>
      </c>
      <c r="E139" s="56" t="s">
        <v>1722</v>
      </c>
      <c r="F139" s="269">
        <v>70460.87</v>
      </c>
      <c r="G139" s="269">
        <v>43687</v>
      </c>
      <c r="J139" s="121">
        <v>241274.28</v>
      </c>
      <c r="K139" s="121">
        <v>0</v>
      </c>
      <c r="N139" s="56">
        <v>0</v>
      </c>
      <c r="O139" s="56">
        <v>2209793.8199999998</v>
      </c>
      <c r="P139" s="56">
        <v>46943.13</v>
      </c>
      <c r="Q139" s="56">
        <v>0</v>
      </c>
      <c r="R139" s="56">
        <v>0</v>
      </c>
      <c r="S139" s="273">
        <v>0</v>
      </c>
      <c r="T139" s="273">
        <v>51719.92</v>
      </c>
      <c r="W139" s="273">
        <v>0</v>
      </c>
      <c r="X139" s="273">
        <v>3251</v>
      </c>
      <c r="AB139" s="56">
        <v>22210</v>
      </c>
      <c r="AC139" s="56">
        <v>-313129.26</v>
      </c>
      <c r="AD139" s="56">
        <v>83870.44</v>
      </c>
      <c r="AE139" s="56">
        <v>1490475.39</v>
      </c>
      <c r="AF139" s="98">
        <v>99456.92</v>
      </c>
      <c r="AJ139" s="98">
        <v>102311</v>
      </c>
      <c r="AK139" s="98">
        <v>57830</v>
      </c>
      <c r="AL139" s="299">
        <v>179411</v>
      </c>
      <c r="AP139" s="122">
        <v>59276.480000000003</v>
      </c>
      <c r="AQ139" s="122">
        <v>21848.44</v>
      </c>
      <c r="AU139" s="83">
        <f t="shared" si="13"/>
        <v>355422.15</v>
      </c>
      <c r="AV139" s="21">
        <f t="shared" si="14"/>
        <v>54970.92</v>
      </c>
      <c r="AW139" s="84">
        <f t="shared" si="15"/>
        <v>300451.23000000004</v>
      </c>
      <c r="AX139" s="24">
        <f t="shared" si="16"/>
        <v>259597.91999999998</v>
      </c>
      <c r="AY139" s="25">
        <f t="shared" si="17"/>
        <v>260535.92</v>
      </c>
      <c r="AZ139" s="16">
        <f t="shared" si="18"/>
        <v>-938.0000000000291</v>
      </c>
    </row>
    <row r="140" spans="1:52" ht="15" thickBot="1" x14ac:dyDescent="0.25">
      <c r="A140" s="62" t="s">
        <v>328</v>
      </c>
      <c r="B140" s="62" t="s">
        <v>49</v>
      </c>
      <c r="C140" s="86">
        <v>8043</v>
      </c>
      <c r="D140" s="87" t="s">
        <v>946</v>
      </c>
      <c r="E140" s="56" t="s">
        <v>1723</v>
      </c>
      <c r="F140" s="269">
        <v>638795.06999999995</v>
      </c>
      <c r="G140" s="269">
        <v>27076.9</v>
      </c>
      <c r="J140" s="121">
        <v>322948.8</v>
      </c>
      <c r="K140" s="121">
        <v>0</v>
      </c>
      <c r="N140" s="56">
        <v>0</v>
      </c>
      <c r="O140" s="56">
        <v>189662.89</v>
      </c>
      <c r="P140" s="56">
        <v>649756.76</v>
      </c>
      <c r="Q140" s="56">
        <v>0</v>
      </c>
      <c r="R140" s="56">
        <v>0</v>
      </c>
      <c r="S140" s="273">
        <v>0</v>
      </c>
      <c r="T140" s="273">
        <v>56745.31</v>
      </c>
      <c r="W140" s="273">
        <v>0</v>
      </c>
      <c r="X140" s="273">
        <v>3744</v>
      </c>
      <c r="AB140" s="56">
        <v>148115</v>
      </c>
      <c r="AC140" s="56">
        <v>-278782.13</v>
      </c>
      <c r="AD140" s="56">
        <v>69751.350000000006</v>
      </c>
      <c r="AE140" s="56">
        <v>3511106.83</v>
      </c>
      <c r="AF140" s="98">
        <v>397488.78</v>
      </c>
      <c r="AJ140" s="98">
        <v>120961</v>
      </c>
      <c r="AL140" s="299">
        <v>215921</v>
      </c>
      <c r="AP140" s="122">
        <v>126220.31</v>
      </c>
      <c r="AQ140" s="122">
        <v>5326.25</v>
      </c>
      <c r="AU140" s="83">
        <f t="shared" si="13"/>
        <v>988820.77</v>
      </c>
      <c r="AV140" s="21">
        <f t="shared" si="14"/>
        <v>60489.31</v>
      </c>
      <c r="AW140" s="84">
        <f t="shared" si="15"/>
        <v>928331.46</v>
      </c>
      <c r="AX140" s="24">
        <f t="shared" si="16"/>
        <v>518449.78</v>
      </c>
      <c r="AY140" s="25">
        <f t="shared" si="17"/>
        <v>347467.56</v>
      </c>
      <c r="AZ140" s="16">
        <f t="shared" si="18"/>
        <v>170982.22000000003</v>
      </c>
    </row>
    <row r="141" spans="1:52" ht="15" thickBot="1" x14ac:dyDescent="0.25">
      <c r="A141" s="62" t="s">
        <v>328</v>
      </c>
      <c r="B141" s="62" t="s">
        <v>49</v>
      </c>
      <c r="C141" s="86">
        <v>4264</v>
      </c>
      <c r="D141" s="87" t="s">
        <v>947</v>
      </c>
      <c r="E141" s="56" t="s">
        <v>1724</v>
      </c>
      <c r="F141" s="269">
        <v>489843.9</v>
      </c>
      <c r="G141" s="269">
        <v>72608</v>
      </c>
      <c r="J141" s="121">
        <v>96320.84</v>
      </c>
      <c r="K141" s="121">
        <v>0</v>
      </c>
      <c r="N141" s="56">
        <v>0</v>
      </c>
      <c r="O141" s="56">
        <v>502378.51</v>
      </c>
      <c r="P141" s="56">
        <v>90773.08</v>
      </c>
      <c r="Q141" s="56">
        <v>0</v>
      </c>
      <c r="R141" s="56">
        <v>0</v>
      </c>
      <c r="S141" s="273">
        <v>0</v>
      </c>
      <c r="T141" s="273">
        <v>51291.72</v>
      </c>
      <c r="W141" s="273">
        <v>0</v>
      </c>
      <c r="X141" s="273">
        <v>1078</v>
      </c>
      <c r="AB141" s="56">
        <v>106375</v>
      </c>
      <c r="AC141" s="56">
        <v>0</v>
      </c>
      <c r="AD141" s="56">
        <v>0</v>
      </c>
      <c r="AE141" s="56">
        <v>1290976.01</v>
      </c>
      <c r="AF141" s="98">
        <v>153374.17000000001</v>
      </c>
      <c r="AJ141" s="98">
        <v>154285.5</v>
      </c>
      <c r="AL141" s="299">
        <v>190835.5</v>
      </c>
      <c r="AP141" s="122">
        <v>137122.91</v>
      </c>
      <c r="AQ141" s="122">
        <v>17929.04</v>
      </c>
      <c r="AU141" s="83">
        <f t="shared" si="13"/>
        <v>658772.74</v>
      </c>
      <c r="AV141" s="21">
        <f t="shared" si="14"/>
        <v>52369.72</v>
      </c>
      <c r="AW141" s="84">
        <f t="shared" si="15"/>
        <v>606403.02</v>
      </c>
      <c r="AX141" s="24">
        <f t="shared" si="16"/>
        <v>307659.67000000004</v>
      </c>
      <c r="AY141" s="25">
        <f t="shared" si="17"/>
        <v>345887.45</v>
      </c>
      <c r="AZ141" s="16">
        <f t="shared" si="18"/>
        <v>-38227.77999999997</v>
      </c>
    </row>
    <row r="142" spans="1:52" ht="15" thickBot="1" x14ac:dyDescent="0.25">
      <c r="A142" s="62" t="s">
        <v>328</v>
      </c>
      <c r="B142" s="62" t="s">
        <v>49</v>
      </c>
      <c r="C142" s="86">
        <v>4475</v>
      </c>
      <c r="D142" s="87" t="s">
        <v>948</v>
      </c>
      <c r="E142" s="56" t="s">
        <v>1725</v>
      </c>
      <c r="F142" s="269">
        <v>259413.24</v>
      </c>
      <c r="G142" s="269">
        <v>6671.5</v>
      </c>
      <c r="J142" s="121">
        <v>125143.14</v>
      </c>
      <c r="K142" s="121">
        <v>0</v>
      </c>
      <c r="N142" s="56">
        <v>0</v>
      </c>
      <c r="O142" s="56">
        <v>529382.36</v>
      </c>
      <c r="P142" s="56">
        <v>51301.599999999999</v>
      </c>
      <c r="Q142" s="56">
        <v>0</v>
      </c>
      <c r="R142" s="56">
        <v>0</v>
      </c>
      <c r="S142" s="273">
        <v>0</v>
      </c>
      <c r="T142" s="273">
        <v>38394.019999999997</v>
      </c>
      <c r="W142" s="273">
        <v>0</v>
      </c>
      <c r="X142" s="273">
        <v>2136</v>
      </c>
      <c r="AB142" s="56">
        <v>0</v>
      </c>
      <c r="AC142" s="56">
        <v>0</v>
      </c>
      <c r="AD142" s="56">
        <v>30291.8</v>
      </c>
      <c r="AE142" s="56">
        <v>431311.75</v>
      </c>
      <c r="AF142" s="98">
        <v>241352.71</v>
      </c>
      <c r="AJ142" s="98">
        <v>95319</v>
      </c>
      <c r="AL142" s="299">
        <v>152809</v>
      </c>
      <c r="AP142" s="122">
        <v>62087.02</v>
      </c>
      <c r="AQ142" s="122">
        <v>15656.09</v>
      </c>
      <c r="AU142" s="83">
        <f t="shared" si="13"/>
        <v>391227.88</v>
      </c>
      <c r="AV142" s="21">
        <f t="shared" si="14"/>
        <v>40530.019999999997</v>
      </c>
      <c r="AW142" s="84">
        <f t="shared" si="15"/>
        <v>350697.86</v>
      </c>
      <c r="AX142" s="24">
        <f t="shared" si="16"/>
        <v>336671.70999999996</v>
      </c>
      <c r="AY142" s="25">
        <f t="shared" si="17"/>
        <v>230552.11</v>
      </c>
      <c r="AZ142" s="16">
        <f t="shared" si="18"/>
        <v>106119.59999999998</v>
      </c>
    </row>
    <row r="143" spans="1:52" ht="15" thickBot="1" x14ac:dyDescent="0.25">
      <c r="A143" s="62" t="s">
        <v>328</v>
      </c>
      <c r="B143" s="62" t="s">
        <v>49</v>
      </c>
      <c r="C143" s="86">
        <v>4153</v>
      </c>
      <c r="D143" s="87" t="s">
        <v>949</v>
      </c>
      <c r="E143" s="56" t="s">
        <v>1726</v>
      </c>
      <c r="F143" s="269">
        <v>317381.83</v>
      </c>
      <c r="G143" s="269">
        <v>39648.6</v>
      </c>
      <c r="J143" s="121">
        <v>144062.06</v>
      </c>
      <c r="K143" s="121">
        <v>0</v>
      </c>
      <c r="N143" s="56">
        <v>0</v>
      </c>
      <c r="O143" s="56">
        <v>731749.52</v>
      </c>
      <c r="P143" s="56">
        <v>137688.53</v>
      </c>
      <c r="Q143" s="56">
        <v>0</v>
      </c>
      <c r="R143" s="56">
        <v>0</v>
      </c>
      <c r="S143" s="273">
        <v>0</v>
      </c>
      <c r="T143" s="273">
        <v>40350.49</v>
      </c>
      <c r="W143" s="273">
        <v>0</v>
      </c>
      <c r="X143" s="273">
        <v>1904</v>
      </c>
      <c r="AB143" s="56">
        <v>64900</v>
      </c>
      <c r="AC143" s="56">
        <v>0</v>
      </c>
      <c r="AD143" s="56">
        <v>102514.45</v>
      </c>
      <c r="AE143" s="56">
        <v>2115546</v>
      </c>
      <c r="AF143" s="98">
        <v>146168.21</v>
      </c>
      <c r="AG143" s="98">
        <v>0</v>
      </c>
      <c r="AJ143" s="98">
        <v>106501.5</v>
      </c>
      <c r="AK143" s="98">
        <v>0</v>
      </c>
      <c r="AL143" s="299">
        <v>158456.5</v>
      </c>
      <c r="AP143" s="122">
        <v>120208.53</v>
      </c>
      <c r="AQ143" s="122">
        <v>13241.87</v>
      </c>
      <c r="AU143" s="83">
        <f t="shared" si="13"/>
        <v>501092.49</v>
      </c>
      <c r="AV143" s="21">
        <f t="shared" si="14"/>
        <v>42254.49</v>
      </c>
      <c r="AW143" s="84">
        <f t="shared" si="15"/>
        <v>458838</v>
      </c>
      <c r="AX143" s="24">
        <f t="shared" si="16"/>
        <v>252669.71</v>
      </c>
      <c r="AY143" s="25">
        <f t="shared" si="17"/>
        <v>291906.90000000002</v>
      </c>
      <c r="AZ143" s="16">
        <f t="shared" si="18"/>
        <v>-39237.190000000031</v>
      </c>
    </row>
    <row r="144" spans="1:52" ht="15" thickBot="1" x14ac:dyDescent="0.25">
      <c r="A144" s="62" t="s">
        <v>328</v>
      </c>
      <c r="B144" s="62" t="s">
        <v>49</v>
      </c>
      <c r="C144" s="86">
        <v>2552</v>
      </c>
      <c r="D144" s="87" t="s">
        <v>950</v>
      </c>
      <c r="E144" s="56" t="s">
        <v>1727</v>
      </c>
      <c r="F144" s="269">
        <v>178631.46</v>
      </c>
      <c r="G144" s="269">
        <v>3000</v>
      </c>
      <c r="J144" s="121">
        <v>111985.17</v>
      </c>
      <c r="K144" s="121">
        <v>0</v>
      </c>
      <c r="N144" s="56">
        <v>0</v>
      </c>
      <c r="O144" s="56">
        <v>1330291.42</v>
      </c>
      <c r="P144" s="56">
        <v>15031.08</v>
      </c>
      <c r="Q144" s="56">
        <v>0</v>
      </c>
      <c r="R144" s="56">
        <v>0</v>
      </c>
      <c r="S144" s="273">
        <v>1348</v>
      </c>
      <c r="T144" s="273">
        <v>32532.62</v>
      </c>
      <c r="W144" s="273">
        <v>0</v>
      </c>
      <c r="X144" s="273">
        <v>1482.5</v>
      </c>
      <c r="AB144" s="56">
        <v>0</v>
      </c>
      <c r="AC144" s="56">
        <v>0</v>
      </c>
      <c r="AD144" s="56">
        <v>45030.65</v>
      </c>
      <c r="AE144" s="56">
        <v>2263113.85</v>
      </c>
      <c r="AF144" s="98">
        <v>86311.96</v>
      </c>
      <c r="AJ144" s="98">
        <v>108220</v>
      </c>
      <c r="AL144" s="299">
        <v>151200</v>
      </c>
      <c r="AN144" s="122">
        <v>0</v>
      </c>
      <c r="AP144" s="122">
        <v>51447.32</v>
      </c>
      <c r="AQ144" s="122">
        <v>15008.73</v>
      </c>
      <c r="AU144" s="83">
        <f t="shared" si="13"/>
        <v>293616.63</v>
      </c>
      <c r="AV144" s="21">
        <f t="shared" si="14"/>
        <v>35363.119999999995</v>
      </c>
      <c r="AW144" s="84">
        <f t="shared" si="15"/>
        <v>258253.51</v>
      </c>
      <c r="AX144" s="24">
        <f t="shared" si="16"/>
        <v>194531.96000000002</v>
      </c>
      <c r="AY144" s="25">
        <f t="shared" si="17"/>
        <v>217656.05000000002</v>
      </c>
      <c r="AZ144" s="16">
        <f t="shared" si="18"/>
        <v>-23124.089999999997</v>
      </c>
    </row>
    <row r="145" spans="1:52" ht="15" thickBot="1" x14ac:dyDescent="0.25">
      <c r="A145" s="62" t="s">
        <v>328</v>
      </c>
      <c r="B145" s="62" t="s">
        <v>49</v>
      </c>
      <c r="C145" s="86">
        <v>5199</v>
      </c>
      <c r="D145" s="87" t="s">
        <v>951</v>
      </c>
      <c r="E145" s="56" t="s">
        <v>1728</v>
      </c>
      <c r="F145" s="269">
        <v>251054.36</v>
      </c>
      <c r="G145" s="269">
        <v>16693</v>
      </c>
      <c r="J145" s="121">
        <v>302589.65000000002</v>
      </c>
      <c r="K145" s="121">
        <v>0</v>
      </c>
      <c r="N145" s="56">
        <v>0</v>
      </c>
      <c r="O145" s="56">
        <v>752219.8</v>
      </c>
      <c r="P145" s="56">
        <v>33389.760000000002</v>
      </c>
      <c r="Q145" s="56">
        <v>0</v>
      </c>
      <c r="R145" s="56">
        <v>0</v>
      </c>
      <c r="S145" s="273">
        <v>0</v>
      </c>
      <c r="T145" s="273">
        <v>48609.99</v>
      </c>
      <c r="W145" s="273">
        <v>0</v>
      </c>
      <c r="X145" s="273">
        <v>2707</v>
      </c>
      <c r="AB145" s="56">
        <v>57000</v>
      </c>
      <c r="AC145" s="56">
        <v>0</v>
      </c>
      <c r="AD145" s="56">
        <v>140107.18</v>
      </c>
      <c r="AE145" s="56">
        <v>2512572.4500000002</v>
      </c>
      <c r="AF145" s="98">
        <v>147914.74</v>
      </c>
      <c r="AJ145" s="98">
        <v>176592.5</v>
      </c>
      <c r="AL145" s="299">
        <v>248682.5</v>
      </c>
      <c r="AP145" s="122">
        <v>89590.14</v>
      </c>
      <c r="AQ145" s="122">
        <v>6076.43</v>
      </c>
      <c r="AS145" s="122">
        <v>22317.3</v>
      </c>
      <c r="AU145" s="83">
        <f t="shared" si="13"/>
        <v>570337.01</v>
      </c>
      <c r="AV145" s="21">
        <f t="shared" si="14"/>
        <v>51316.99</v>
      </c>
      <c r="AW145" s="84">
        <f t="shared" si="15"/>
        <v>519020.02</v>
      </c>
      <c r="AX145" s="24">
        <f t="shared" si="16"/>
        <v>324507.24</v>
      </c>
      <c r="AY145" s="25">
        <f t="shared" si="17"/>
        <v>366666.37</v>
      </c>
      <c r="AZ145" s="16">
        <f t="shared" si="18"/>
        <v>-42159.130000000005</v>
      </c>
    </row>
    <row r="146" spans="1:52" ht="15" thickBot="1" x14ac:dyDescent="0.25">
      <c r="A146" s="62" t="s">
        <v>328</v>
      </c>
      <c r="B146" s="62" t="s">
        <v>49</v>
      </c>
      <c r="C146" s="86">
        <v>7299</v>
      </c>
      <c r="D146" s="87" t="s">
        <v>952</v>
      </c>
      <c r="E146" s="56" t="s">
        <v>1729</v>
      </c>
      <c r="F146" s="269">
        <v>290218.71000000002</v>
      </c>
      <c r="G146" s="269">
        <v>33218.400000000001</v>
      </c>
      <c r="J146" s="121">
        <v>140165.04</v>
      </c>
      <c r="K146" s="121">
        <v>0</v>
      </c>
      <c r="N146" s="56">
        <v>0</v>
      </c>
      <c r="O146" s="56">
        <v>2051470.36</v>
      </c>
      <c r="P146" s="56">
        <v>817336.87</v>
      </c>
      <c r="Q146" s="56">
        <v>0</v>
      </c>
      <c r="R146" s="56">
        <v>0</v>
      </c>
      <c r="S146" s="273">
        <v>0</v>
      </c>
      <c r="T146" s="273">
        <v>46973.279999999999</v>
      </c>
      <c r="W146" s="273">
        <v>0</v>
      </c>
      <c r="X146" s="273">
        <v>2404</v>
      </c>
      <c r="AB146" s="56">
        <v>0</v>
      </c>
      <c r="AC146" s="56">
        <v>0</v>
      </c>
      <c r="AD146" s="56">
        <v>216126.25</v>
      </c>
      <c r="AE146" s="56">
        <v>1298036.29</v>
      </c>
      <c r="AF146" s="98">
        <v>154886.54</v>
      </c>
      <c r="AJ146" s="98">
        <v>125748</v>
      </c>
      <c r="AK146" s="98">
        <v>0</v>
      </c>
      <c r="AL146" s="299">
        <v>190678</v>
      </c>
      <c r="AP146" s="122">
        <v>92737.11</v>
      </c>
      <c r="AQ146" s="122">
        <v>39294.519999999997</v>
      </c>
      <c r="AU146" s="83">
        <f t="shared" si="13"/>
        <v>463602.15</v>
      </c>
      <c r="AV146" s="21">
        <f t="shared" si="14"/>
        <v>49377.279999999999</v>
      </c>
      <c r="AW146" s="84">
        <f t="shared" si="15"/>
        <v>414224.87</v>
      </c>
      <c r="AX146" s="24">
        <f t="shared" si="16"/>
        <v>280634.54000000004</v>
      </c>
      <c r="AY146" s="25">
        <f t="shared" si="17"/>
        <v>322709.63</v>
      </c>
      <c r="AZ146" s="16">
        <f t="shared" si="18"/>
        <v>-42075.089999999967</v>
      </c>
    </row>
    <row r="147" spans="1:52" ht="15" thickBot="1" x14ac:dyDescent="0.25">
      <c r="A147" s="62" t="s">
        <v>332</v>
      </c>
      <c r="B147" s="62" t="s">
        <v>50</v>
      </c>
      <c r="C147" s="86">
        <v>3325</v>
      </c>
      <c r="D147" s="87" t="s">
        <v>953</v>
      </c>
      <c r="E147" s="56" t="s">
        <v>1730</v>
      </c>
      <c r="F147" s="269">
        <v>99331.71</v>
      </c>
      <c r="G147" s="269">
        <v>35676.699999999997</v>
      </c>
      <c r="J147" s="121">
        <v>693833.65</v>
      </c>
      <c r="K147" s="121">
        <v>0</v>
      </c>
      <c r="N147" s="56">
        <v>0</v>
      </c>
      <c r="O147" s="56">
        <v>787828.18</v>
      </c>
      <c r="P147" s="56">
        <v>248572.99</v>
      </c>
      <c r="Q147" s="56">
        <v>0</v>
      </c>
      <c r="R147" s="56">
        <v>0</v>
      </c>
      <c r="S147" s="273">
        <v>4863</v>
      </c>
      <c r="T147" s="273">
        <v>45677.04</v>
      </c>
      <c r="W147" s="273">
        <v>0</v>
      </c>
      <c r="X147" s="273">
        <v>0</v>
      </c>
      <c r="AB147" s="56">
        <v>0</v>
      </c>
      <c r="AC147" s="56">
        <v>0</v>
      </c>
      <c r="AD147" s="56">
        <v>5450</v>
      </c>
      <c r="AE147" s="56">
        <v>1854562.35</v>
      </c>
      <c r="AF147" s="98">
        <v>27935.64</v>
      </c>
      <c r="AG147" s="98">
        <v>0</v>
      </c>
      <c r="AJ147" s="98">
        <v>83181</v>
      </c>
      <c r="AK147" s="98">
        <v>10773.6</v>
      </c>
      <c r="AL147" s="299">
        <v>83181</v>
      </c>
      <c r="AP147" s="122">
        <v>47739.29</v>
      </c>
      <c r="AQ147" s="122">
        <v>18879.89</v>
      </c>
      <c r="AU147" s="83">
        <f t="shared" si="13"/>
        <v>828842.06</v>
      </c>
      <c r="AV147" s="21">
        <f t="shared" si="14"/>
        <v>50540.04</v>
      </c>
      <c r="AW147" s="84">
        <f t="shared" si="15"/>
        <v>778302.02</v>
      </c>
      <c r="AX147" s="24">
        <f t="shared" si="16"/>
        <v>121890.24000000001</v>
      </c>
      <c r="AY147" s="25">
        <f t="shared" si="17"/>
        <v>149800.18</v>
      </c>
      <c r="AZ147" s="16">
        <f t="shared" si="18"/>
        <v>-27909.939999999988</v>
      </c>
    </row>
    <row r="148" spans="1:52" ht="15" thickBot="1" x14ac:dyDescent="0.25">
      <c r="A148" s="62" t="s">
        <v>332</v>
      </c>
      <c r="B148" s="62" t="s">
        <v>50</v>
      </c>
      <c r="C148" s="86">
        <v>5397</v>
      </c>
      <c r="D148" s="87" t="s">
        <v>954</v>
      </c>
      <c r="E148" s="56" t="s">
        <v>1731</v>
      </c>
      <c r="F148" s="269">
        <v>585592.69999999995</v>
      </c>
      <c r="G148" s="269">
        <v>40829.699999999997</v>
      </c>
      <c r="J148" s="121">
        <v>110327.49</v>
      </c>
      <c r="K148" s="121">
        <v>0</v>
      </c>
      <c r="N148" s="56">
        <v>0</v>
      </c>
      <c r="O148" s="56">
        <v>1003812.51</v>
      </c>
      <c r="P148" s="56">
        <v>491876.72</v>
      </c>
      <c r="Q148" s="56">
        <v>0</v>
      </c>
      <c r="R148" s="56">
        <v>0</v>
      </c>
      <c r="S148" s="273">
        <v>0</v>
      </c>
      <c r="T148" s="273">
        <v>40650</v>
      </c>
      <c r="W148" s="273">
        <v>0</v>
      </c>
      <c r="X148" s="273">
        <v>0</v>
      </c>
      <c r="AB148" s="56">
        <v>0</v>
      </c>
      <c r="AC148" s="56">
        <v>0</v>
      </c>
      <c r="AD148" s="56">
        <v>2900</v>
      </c>
      <c r="AE148" s="56">
        <v>3974625.34</v>
      </c>
      <c r="AF148" s="98">
        <v>80886.259999999995</v>
      </c>
      <c r="AG148" s="98">
        <v>0</v>
      </c>
      <c r="AJ148" s="98">
        <v>99529.5</v>
      </c>
      <c r="AK148" s="98">
        <v>24231.360000000001</v>
      </c>
      <c r="AL148" s="299">
        <v>178889.5</v>
      </c>
      <c r="AP148" s="122">
        <v>51101.14</v>
      </c>
      <c r="AQ148" s="122">
        <v>31741.38</v>
      </c>
      <c r="AU148" s="83">
        <f t="shared" si="13"/>
        <v>736749.8899999999</v>
      </c>
      <c r="AV148" s="21">
        <f t="shared" si="14"/>
        <v>40650</v>
      </c>
      <c r="AW148" s="84">
        <f t="shared" si="15"/>
        <v>696099.8899999999</v>
      </c>
      <c r="AX148" s="24">
        <f t="shared" si="16"/>
        <v>204647.12</v>
      </c>
      <c r="AY148" s="25">
        <f t="shared" si="17"/>
        <v>261732.02000000002</v>
      </c>
      <c r="AZ148" s="16">
        <f t="shared" si="18"/>
        <v>-57084.900000000023</v>
      </c>
    </row>
    <row r="149" spans="1:52" ht="15" thickBot="1" x14ac:dyDescent="0.25">
      <c r="A149" s="62" t="s">
        <v>332</v>
      </c>
      <c r="B149" s="62" t="s">
        <v>50</v>
      </c>
      <c r="C149" s="86">
        <v>2048</v>
      </c>
      <c r="D149" s="87" t="s">
        <v>955</v>
      </c>
      <c r="E149" s="56" t="s">
        <v>1732</v>
      </c>
      <c r="F149" s="269">
        <v>336744.95</v>
      </c>
      <c r="G149" s="269">
        <v>4398</v>
      </c>
      <c r="J149" s="121">
        <v>44978.91</v>
      </c>
      <c r="K149" s="121">
        <v>0</v>
      </c>
      <c r="N149" s="56">
        <v>0</v>
      </c>
      <c r="O149" s="56">
        <v>1112769.6000000001</v>
      </c>
      <c r="P149" s="56">
        <v>373636.26</v>
      </c>
      <c r="Q149" s="56">
        <v>3500</v>
      </c>
      <c r="R149" s="56">
        <v>0</v>
      </c>
      <c r="S149" s="273">
        <v>4500</v>
      </c>
      <c r="T149" s="273">
        <v>30332.6</v>
      </c>
      <c r="W149" s="273">
        <v>0</v>
      </c>
      <c r="X149" s="273">
        <v>0</v>
      </c>
      <c r="AB149" s="56">
        <v>0</v>
      </c>
      <c r="AC149" s="56">
        <v>0</v>
      </c>
      <c r="AD149" s="56">
        <v>0</v>
      </c>
      <c r="AE149" s="56">
        <v>2427116.52</v>
      </c>
      <c r="AF149" s="98">
        <v>41082.720000000001</v>
      </c>
      <c r="AH149" s="98">
        <v>19.11</v>
      </c>
      <c r="AJ149" s="98">
        <v>187998.3</v>
      </c>
      <c r="AK149" s="98">
        <v>4274.88</v>
      </c>
      <c r="AL149" s="299">
        <v>212448.3</v>
      </c>
      <c r="AP149" s="122">
        <v>59763.07</v>
      </c>
      <c r="AQ149" s="122">
        <v>22831.919999999998</v>
      </c>
      <c r="AT149" s="122">
        <v>650</v>
      </c>
      <c r="AU149" s="83">
        <f t="shared" si="13"/>
        <v>386121.86</v>
      </c>
      <c r="AV149" s="21">
        <f t="shared" si="14"/>
        <v>34832.6</v>
      </c>
      <c r="AW149" s="84">
        <f t="shared" si="15"/>
        <v>351289.26</v>
      </c>
      <c r="AX149" s="24">
        <f t="shared" si="16"/>
        <v>233375.01</v>
      </c>
      <c r="AY149" s="25">
        <f t="shared" si="17"/>
        <v>295693.28999999998</v>
      </c>
      <c r="AZ149" s="16">
        <f t="shared" si="18"/>
        <v>-62318.27999999997</v>
      </c>
    </row>
    <row r="150" spans="1:52" ht="15" thickBot="1" x14ac:dyDescent="0.25">
      <c r="A150" s="62" t="s">
        <v>332</v>
      </c>
      <c r="B150" s="62" t="s">
        <v>50</v>
      </c>
      <c r="C150" s="86">
        <v>5559</v>
      </c>
      <c r="D150" s="87" t="s">
        <v>956</v>
      </c>
      <c r="E150" s="56" t="s">
        <v>1733</v>
      </c>
      <c r="F150" s="269">
        <v>354766.3</v>
      </c>
      <c r="G150" s="269">
        <v>12009.49</v>
      </c>
      <c r="J150" s="121">
        <v>226769.59</v>
      </c>
      <c r="K150" s="121">
        <v>0</v>
      </c>
      <c r="N150" s="56">
        <v>0</v>
      </c>
      <c r="O150" s="56">
        <v>963038.26</v>
      </c>
      <c r="P150" s="56">
        <v>571844.09</v>
      </c>
      <c r="Q150" s="56">
        <v>0</v>
      </c>
      <c r="R150" s="56">
        <v>0</v>
      </c>
      <c r="S150" s="273">
        <v>440</v>
      </c>
      <c r="T150" s="273">
        <v>40400</v>
      </c>
      <c r="W150" s="273">
        <v>0</v>
      </c>
      <c r="X150" s="273">
        <v>2005.62</v>
      </c>
      <c r="AB150" s="56">
        <v>0</v>
      </c>
      <c r="AC150" s="56">
        <v>0</v>
      </c>
      <c r="AD150" s="56">
        <v>7800</v>
      </c>
      <c r="AE150" s="56">
        <v>2538450.7999999998</v>
      </c>
      <c r="AF150" s="98">
        <v>44671.65</v>
      </c>
      <c r="AJ150" s="98">
        <v>230238.5</v>
      </c>
      <c r="AK150" s="98">
        <v>22930</v>
      </c>
      <c r="AL150" s="299">
        <v>289799.5</v>
      </c>
      <c r="AP150" s="122">
        <v>65261.46</v>
      </c>
      <c r="AQ150" s="122">
        <v>30430.1</v>
      </c>
      <c r="AU150" s="83">
        <f t="shared" si="13"/>
        <v>593545.38</v>
      </c>
      <c r="AV150" s="21">
        <f t="shared" si="14"/>
        <v>42845.62</v>
      </c>
      <c r="AW150" s="84">
        <f t="shared" si="15"/>
        <v>550699.76</v>
      </c>
      <c r="AX150" s="24">
        <f t="shared" si="16"/>
        <v>297840.15000000002</v>
      </c>
      <c r="AY150" s="25">
        <f t="shared" si="17"/>
        <v>385491.06</v>
      </c>
      <c r="AZ150" s="16">
        <f t="shared" si="18"/>
        <v>-87650.909999999974</v>
      </c>
    </row>
    <row r="151" spans="1:52" ht="15" thickBot="1" x14ac:dyDescent="0.25">
      <c r="A151" s="62" t="s">
        <v>332</v>
      </c>
      <c r="B151" s="62" t="s">
        <v>50</v>
      </c>
      <c r="C151" s="86">
        <v>3394</v>
      </c>
      <c r="D151" s="87" t="s">
        <v>957</v>
      </c>
      <c r="E151" s="56" t="s">
        <v>1734</v>
      </c>
      <c r="F151" s="269">
        <v>299972.37</v>
      </c>
      <c r="G151" s="269">
        <v>104457.61</v>
      </c>
      <c r="J151" s="121">
        <v>342609.2</v>
      </c>
      <c r="K151" s="121">
        <v>0</v>
      </c>
      <c r="N151" s="56">
        <v>0</v>
      </c>
      <c r="O151" s="56">
        <v>1068824.43</v>
      </c>
      <c r="P151" s="56">
        <v>450930.16</v>
      </c>
      <c r="Q151" s="56">
        <v>0</v>
      </c>
      <c r="R151" s="56">
        <v>0</v>
      </c>
      <c r="S151" s="273">
        <v>6760</v>
      </c>
      <c r="T151" s="273">
        <v>219664.73</v>
      </c>
      <c r="W151" s="273">
        <v>0</v>
      </c>
      <c r="X151" s="273">
        <v>0</v>
      </c>
      <c r="AB151" s="56">
        <v>0</v>
      </c>
      <c r="AC151" s="56">
        <v>0</v>
      </c>
      <c r="AD151" s="56">
        <v>0</v>
      </c>
      <c r="AE151" s="56">
        <v>3053279.47</v>
      </c>
      <c r="AF151" s="98">
        <v>140962</v>
      </c>
      <c r="AJ151" s="98">
        <v>113330</v>
      </c>
      <c r="AK151" s="98">
        <v>16380.8</v>
      </c>
      <c r="AL151" s="299">
        <v>181700</v>
      </c>
      <c r="AP151" s="122">
        <v>131929.76999999999</v>
      </c>
      <c r="AQ151" s="122">
        <v>16337.09</v>
      </c>
      <c r="AU151" s="83">
        <f t="shared" si="13"/>
        <v>747039.17999999993</v>
      </c>
      <c r="AV151" s="21">
        <f t="shared" si="14"/>
        <v>226424.73</v>
      </c>
      <c r="AW151" s="84">
        <f t="shared" si="15"/>
        <v>520614.44999999995</v>
      </c>
      <c r="AX151" s="24">
        <f t="shared" si="16"/>
        <v>270672.8</v>
      </c>
      <c r="AY151" s="25">
        <f t="shared" si="17"/>
        <v>329966.86000000004</v>
      </c>
      <c r="AZ151" s="16">
        <f t="shared" si="18"/>
        <v>-59294.060000000056</v>
      </c>
    </row>
    <row r="152" spans="1:52" ht="15" thickBot="1" x14ac:dyDescent="0.25">
      <c r="A152" s="62" t="s">
        <v>332</v>
      </c>
      <c r="B152" s="62" t="s">
        <v>50</v>
      </c>
      <c r="C152" s="86">
        <v>4182</v>
      </c>
      <c r="D152" s="87" t="s">
        <v>958</v>
      </c>
      <c r="E152" s="56" t="s">
        <v>1735</v>
      </c>
      <c r="F152" s="269">
        <v>82455.539999999994</v>
      </c>
      <c r="G152" s="269">
        <v>11993.75</v>
      </c>
      <c r="J152" s="121">
        <v>60628.43</v>
      </c>
      <c r="K152" s="121">
        <v>0</v>
      </c>
      <c r="N152" s="56">
        <v>0</v>
      </c>
      <c r="O152" s="56">
        <v>264851.06</v>
      </c>
      <c r="P152" s="56">
        <v>234107.99</v>
      </c>
      <c r="Q152" s="56">
        <v>0</v>
      </c>
      <c r="R152" s="56">
        <v>0</v>
      </c>
      <c r="S152" s="273">
        <v>0</v>
      </c>
      <c r="T152" s="273">
        <v>62306.78</v>
      </c>
      <c r="W152" s="273">
        <v>0</v>
      </c>
      <c r="X152" s="273">
        <v>0</v>
      </c>
      <c r="AB152" s="56">
        <v>0</v>
      </c>
      <c r="AC152" s="56">
        <v>0</v>
      </c>
      <c r="AD152" s="56">
        <v>13750</v>
      </c>
      <c r="AE152" s="56">
        <v>1819262.69</v>
      </c>
      <c r="AF152" s="98">
        <v>31831.31</v>
      </c>
      <c r="AJ152" s="98">
        <v>118303.5</v>
      </c>
      <c r="AK152" s="98">
        <v>9643.44</v>
      </c>
      <c r="AL152" s="299">
        <v>182203.5</v>
      </c>
      <c r="AP152" s="122">
        <v>41076.43</v>
      </c>
      <c r="AQ152" s="122">
        <v>11467.24</v>
      </c>
      <c r="AU152" s="83">
        <f t="shared" si="13"/>
        <v>155077.72</v>
      </c>
      <c r="AV152" s="21">
        <f t="shared" si="14"/>
        <v>62306.78</v>
      </c>
      <c r="AW152" s="84">
        <f t="shared" si="15"/>
        <v>92770.94</v>
      </c>
      <c r="AX152" s="24">
        <f t="shared" si="16"/>
        <v>159778.25</v>
      </c>
      <c r="AY152" s="25">
        <f t="shared" si="17"/>
        <v>234747.16999999998</v>
      </c>
      <c r="AZ152" s="16">
        <f t="shared" si="18"/>
        <v>-74968.919999999984</v>
      </c>
    </row>
    <row r="153" spans="1:52" ht="15" thickBot="1" x14ac:dyDescent="0.25">
      <c r="A153" s="62" t="s">
        <v>332</v>
      </c>
      <c r="B153" s="62" t="s">
        <v>50</v>
      </c>
      <c r="C153" s="86">
        <v>4497</v>
      </c>
      <c r="D153" s="87" t="s">
        <v>959</v>
      </c>
      <c r="E153" s="56" t="s">
        <v>1736</v>
      </c>
      <c r="F153" s="269">
        <v>53250.53</v>
      </c>
      <c r="G153" s="269">
        <v>1780.5</v>
      </c>
      <c r="J153" s="121">
        <v>504527.2</v>
      </c>
      <c r="K153" s="121">
        <v>0</v>
      </c>
      <c r="N153" s="56">
        <v>0</v>
      </c>
      <c r="O153" s="56">
        <v>1051826.05</v>
      </c>
      <c r="P153" s="56">
        <v>207633.02</v>
      </c>
      <c r="Q153" s="56">
        <v>0</v>
      </c>
      <c r="R153" s="56">
        <v>0</v>
      </c>
      <c r="S153" s="273">
        <v>12590</v>
      </c>
      <c r="T153" s="273">
        <v>61692</v>
      </c>
      <c r="W153" s="273">
        <v>0</v>
      </c>
      <c r="X153" s="273">
        <v>0</v>
      </c>
      <c r="AB153" s="56">
        <v>0</v>
      </c>
      <c r="AC153" s="56">
        <v>0</v>
      </c>
      <c r="AD153" s="56">
        <v>0</v>
      </c>
      <c r="AE153" s="56">
        <v>2522678.58</v>
      </c>
      <c r="AF153" s="98">
        <v>44878.75</v>
      </c>
      <c r="AJ153" s="98">
        <v>214676</v>
      </c>
      <c r="AK153" s="98">
        <v>3668.04</v>
      </c>
      <c r="AL153" s="299">
        <v>245746</v>
      </c>
      <c r="AP153" s="122">
        <v>68755.64</v>
      </c>
      <c r="AQ153" s="122">
        <v>21487.94</v>
      </c>
      <c r="AU153" s="83">
        <f t="shared" si="13"/>
        <v>559558.23</v>
      </c>
      <c r="AV153" s="21">
        <f t="shared" si="14"/>
        <v>74282</v>
      </c>
      <c r="AW153" s="84">
        <f t="shared" si="15"/>
        <v>485276.23</v>
      </c>
      <c r="AX153" s="24">
        <f t="shared" si="16"/>
        <v>263222.78999999998</v>
      </c>
      <c r="AY153" s="25">
        <f t="shared" si="17"/>
        <v>335989.58</v>
      </c>
      <c r="AZ153" s="16">
        <f t="shared" si="18"/>
        <v>-72766.790000000037</v>
      </c>
    </row>
    <row r="154" spans="1:52" ht="15" thickBot="1" x14ac:dyDescent="0.25">
      <c r="A154" s="62" t="s">
        <v>332</v>
      </c>
      <c r="B154" s="62" t="s">
        <v>50</v>
      </c>
      <c r="C154" s="86">
        <v>4239</v>
      </c>
      <c r="D154" s="87" t="s">
        <v>960</v>
      </c>
      <c r="E154" s="56" t="s">
        <v>1737</v>
      </c>
      <c r="F154" s="269">
        <v>152979.75</v>
      </c>
      <c r="G154" s="269">
        <v>3097.5</v>
      </c>
      <c r="J154" s="121">
        <v>75539.58</v>
      </c>
      <c r="K154" s="121">
        <v>0</v>
      </c>
      <c r="N154" s="56">
        <v>0</v>
      </c>
      <c r="O154" s="56">
        <v>1322681.3600000001</v>
      </c>
      <c r="P154" s="56">
        <v>356108.55</v>
      </c>
      <c r="Q154" s="56">
        <v>0</v>
      </c>
      <c r="R154" s="56">
        <v>0</v>
      </c>
      <c r="S154" s="273">
        <v>3470</v>
      </c>
      <c r="T154" s="273">
        <v>37031.300000000003</v>
      </c>
      <c r="W154" s="273">
        <v>0</v>
      </c>
      <c r="X154" s="273">
        <v>0</v>
      </c>
      <c r="AB154" s="56">
        <v>0</v>
      </c>
      <c r="AC154" s="56">
        <v>0</v>
      </c>
      <c r="AD154" s="56">
        <v>14350.11</v>
      </c>
      <c r="AE154" s="56">
        <v>4801199.47</v>
      </c>
      <c r="AF154" s="98">
        <v>27030.58</v>
      </c>
      <c r="AJ154" s="98">
        <v>38577</v>
      </c>
      <c r="AK154" s="98">
        <v>3220</v>
      </c>
      <c r="AL154" s="299">
        <v>87497</v>
      </c>
      <c r="AP154" s="122">
        <v>71305.55</v>
      </c>
      <c r="AQ154" s="122">
        <v>35498.339999999997</v>
      </c>
      <c r="AU154" s="83">
        <f t="shared" si="13"/>
        <v>231616.83000000002</v>
      </c>
      <c r="AV154" s="21">
        <f t="shared" si="14"/>
        <v>40501.300000000003</v>
      </c>
      <c r="AW154" s="84">
        <f t="shared" si="15"/>
        <v>191115.53000000003</v>
      </c>
      <c r="AX154" s="24">
        <f t="shared" si="16"/>
        <v>68827.58</v>
      </c>
      <c r="AY154" s="25">
        <f t="shared" si="17"/>
        <v>194300.88999999998</v>
      </c>
      <c r="AZ154" s="16">
        <f t="shared" si="18"/>
        <v>-125473.30999999998</v>
      </c>
    </row>
    <row r="155" spans="1:52" ht="15" thickBot="1" x14ac:dyDescent="0.25">
      <c r="A155" s="62" t="s">
        <v>332</v>
      </c>
      <c r="B155" s="62" t="s">
        <v>50</v>
      </c>
      <c r="C155" s="86">
        <v>3891</v>
      </c>
      <c r="D155" s="87" t="s">
        <v>961</v>
      </c>
      <c r="E155" s="56" t="s">
        <v>1738</v>
      </c>
      <c r="F155" s="269">
        <v>20934.54</v>
      </c>
      <c r="G155" s="269">
        <v>33584.300000000003</v>
      </c>
      <c r="J155" s="121">
        <v>273577.53999999998</v>
      </c>
      <c r="K155" s="121">
        <v>0</v>
      </c>
      <c r="N155" s="56">
        <v>0</v>
      </c>
      <c r="O155" s="56">
        <v>1529458.94</v>
      </c>
      <c r="P155" s="56">
        <v>274056.84000000003</v>
      </c>
      <c r="Q155" s="56">
        <v>0</v>
      </c>
      <c r="R155" s="56">
        <v>0</v>
      </c>
      <c r="S155" s="273">
        <v>104000</v>
      </c>
      <c r="T155" s="273">
        <v>127707.76</v>
      </c>
      <c r="W155" s="273">
        <v>0</v>
      </c>
      <c r="X155" s="273">
        <v>0</v>
      </c>
      <c r="AB155" s="56">
        <v>0</v>
      </c>
      <c r="AC155" s="56">
        <v>0</v>
      </c>
      <c r="AD155" s="56">
        <v>746752.07</v>
      </c>
      <c r="AE155" s="56">
        <v>5209136.26</v>
      </c>
      <c r="AF155" s="98">
        <v>59503.73</v>
      </c>
      <c r="AJ155" s="98">
        <v>172623.5</v>
      </c>
      <c r="AK155" s="98">
        <v>7080.8</v>
      </c>
      <c r="AL155" s="299">
        <v>225373.5</v>
      </c>
      <c r="AP155" s="122">
        <v>67869.289999999994</v>
      </c>
      <c r="AQ155" s="122">
        <v>39817.79</v>
      </c>
      <c r="AU155" s="83">
        <f t="shared" si="13"/>
        <v>328096.38</v>
      </c>
      <c r="AV155" s="21">
        <f t="shared" si="14"/>
        <v>231707.76</v>
      </c>
      <c r="AW155" s="84">
        <f t="shared" si="15"/>
        <v>96388.62</v>
      </c>
      <c r="AX155" s="24">
        <f t="shared" si="16"/>
        <v>239208.03</v>
      </c>
      <c r="AY155" s="25">
        <f t="shared" si="17"/>
        <v>333060.57999999996</v>
      </c>
      <c r="AZ155" s="16">
        <f t="shared" si="18"/>
        <v>-93852.549999999959</v>
      </c>
    </row>
    <row r="156" spans="1:52" ht="15" thickBot="1" x14ac:dyDescent="0.25">
      <c r="A156" s="62" t="s">
        <v>332</v>
      </c>
      <c r="B156" s="62" t="s">
        <v>50</v>
      </c>
      <c r="C156" s="86">
        <v>3687</v>
      </c>
      <c r="D156" s="87" t="s">
        <v>962</v>
      </c>
      <c r="E156" s="56" t="s">
        <v>1739</v>
      </c>
      <c r="F156" s="269">
        <v>309162.58</v>
      </c>
      <c r="G156" s="269">
        <v>30509.95</v>
      </c>
      <c r="J156" s="121">
        <v>204549.17</v>
      </c>
      <c r="K156" s="121">
        <v>0</v>
      </c>
      <c r="N156" s="56">
        <v>0</v>
      </c>
      <c r="O156" s="56">
        <v>983276.32</v>
      </c>
      <c r="P156" s="56">
        <v>179833.88</v>
      </c>
      <c r="Q156" s="56">
        <v>0</v>
      </c>
      <c r="R156" s="56">
        <v>0</v>
      </c>
      <c r="S156" s="273">
        <v>3000</v>
      </c>
      <c r="T156" s="273">
        <v>72902.850000000006</v>
      </c>
      <c r="W156" s="273">
        <v>0</v>
      </c>
      <c r="X156" s="273">
        <v>0</v>
      </c>
      <c r="AB156" s="56">
        <v>0</v>
      </c>
      <c r="AC156" s="56">
        <v>0</v>
      </c>
      <c r="AD156" s="56">
        <v>7600</v>
      </c>
      <c r="AE156" s="56">
        <v>2453318.4700000002</v>
      </c>
      <c r="AF156" s="98">
        <v>34543.15</v>
      </c>
      <c r="AJ156" s="98">
        <v>96663</v>
      </c>
      <c r="AK156" s="98">
        <v>7775.84</v>
      </c>
      <c r="AL156" s="299">
        <v>118063</v>
      </c>
      <c r="AP156" s="122">
        <v>49541.94</v>
      </c>
      <c r="AQ156" s="122">
        <v>22218.61</v>
      </c>
      <c r="AU156" s="83">
        <f t="shared" si="13"/>
        <v>544221.70000000007</v>
      </c>
      <c r="AV156" s="21">
        <f t="shared" si="14"/>
        <v>75902.850000000006</v>
      </c>
      <c r="AW156" s="84">
        <f t="shared" si="15"/>
        <v>468318.85000000009</v>
      </c>
      <c r="AX156" s="24">
        <f t="shared" si="16"/>
        <v>138981.99</v>
      </c>
      <c r="AY156" s="25">
        <f t="shared" si="17"/>
        <v>189823.55</v>
      </c>
      <c r="AZ156" s="16">
        <f t="shared" si="18"/>
        <v>-50841.56</v>
      </c>
    </row>
    <row r="157" spans="1:52" ht="15" thickBot="1" x14ac:dyDescent="0.25">
      <c r="A157" s="62" t="s">
        <v>332</v>
      </c>
      <c r="B157" s="62" t="s">
        <v>50</v>
      </c>
      <c r="C157" s="86">
        <v>7013</v>
      </c>
      <c r="D157" s="87" t="s">
        <v>963</v>
      </c>
      <c r="E157" s="56" t="s">
        <v>1740</v>
      </c>
      <c r="F157" s="269">
        <v>315527.05</v>
      </c>
      <c r="G157" s="269">
        <v>91767.94</v>
      </c>
      <c r="J157" s="121">
        <v>192824.04</v>
      </c>
      <c r="K157" s="121">
        <v>0</v>
      </c>
      <c r="N157" s="56">
        <v>0</v>
      </c>
      <c r="O157" s="56">
        <v>340567.18</v>
      </c>
      <c r="P157" s="56">
        <v>1456974.14</v>
      </c>
      <c r="Q157" s="56">
        <v>0</v>
      </c>
      <c r="R157" s="56">
        <v>0</v>
      </c>
      <c r="S157" s="273">
        <v>15810</v>
      </c>
      <c r="T157" s="273">
        <v>63382.82</v>
      </c>
      <c r="W157" s="273">
        <v>0</v>
      </c>
      <c r="X157" s="273">
        <v>0</v>
      </c>
      <c r="AB157" s="56">
        <v>3100</v>
      </c>
      <c r="AC157" s="56">
        <v>0</v>
      </c>
      <c r="AD157" s="56">
        <v>0</v>
      </c>
      <c r="AE157" s="56">
        <v>4517827.99</v>
      </c>
      <c r="AF157" s="98">
        <v>129908.66</v>
      </c>
      <c r="AJ157" s="98">
        <v>168728</v>
      </c>
      <c r="AK157" s="98">
        <v>4540</v>
      </c>
      <c r="AL157" s="299">
        <v>216218</v>
      </c>
      <c r="AP157" s="122">
        <v>63975.18</v>
      </c>
      <c r="AQ157" s="122">
        <v>21019.03</v>
      </c>
      <c r="AU157" s="83">
        <f t="shared" si="13"/>
        <v>600119.03</v>
      </c>
      <c r="AV157" s="21">
        <f t="shared" si="14"/>
        <v>79192.820000000007</v>
      </c>
      <c r="AW157" s="84">
        <f t="shared" si="15"/>
        <v>520926.21</v>
      </c>
      <c r="AX157" s="24">
        <f t="shared" si="16"/>
        <v>303176.66000000003</v>
      </c>
      <c r="AY157" s="25">
        <f t="shared" si="17"/>
        <v>301212.20999999996</v>
      </c>
      <c r="AZ157" s="16">
        <f t="shared" si="18"/>
        <v>1964.4500000000698</v>
      </c>
    </row>
    <row r="158" spans="1:52" ht="15" thickBot="1" x14ac:dyDescent="0.25">
      <c r="A158" s="62" t="s">
        <v>332</v>
      </c>
      <c r="B158" s="62" t="s">
        <v>50</v>
      </c>
      <c r="C158" s="86">
        <v>4588</v>
      </c>
      <c r="D158" s="87" t="s">
        <v>964</v>
      </c>
      <c r="E158" s="56" t="s">
        <v>1741</v>
      </c>
      <c r="F158" s="269">
        <v>309745.39</v>
      </c>
      <c r="G158" s="269">
        <v>4524.5</v>
      </c>
      <c r="J158" s="121">
        <v>43693.19</v>
      </c>
      <c r="K158" s="121">
        <v>0</v>
      </c>
      <c r="N158" s="56">
        <v>0</v>
      </c>
      <c r="O158" s="56">
        <v>647481.03</v>
      </c>
      <c r="P158" s="56">
        <v>184126.55</v>
      </c>
      <c r="Q158" s="56">
        <v>0</v>
      </c>
      <c r="R158" s="56">
        <v>0</v>
      </c>
      <c r="S158" s="273">
        <v>0</v>
      </c>
      <c r="T158" s="273">
        <v>40274.730000000003</v>
      </c>
      <c r="W158" s="273">
        <v>0</v>
      </c>
      <c r="X158" s="273">
        <v>0</v>
      </c>
      <c r="AB158" s="56">
        <v>0</v>
      </c>
      <c r="AC158" s="56">
        <v>0</v>
      </c>
      <c r="AD158" s="56">
        <v>0</v>
      </c>
      <c r="AE158" s="56">
        <v>3061336.79</v>
      </c>
      <c r="AF158" s="98">
        <v>49683.58</v>
      </c>
      <c r="AJ158" s="98">
        <v>136388</v>
      </c>
      <c r="AK158" s="98">
        <v>13795.36</v>
      </c>
      <c r="AL158" s="299">
        <v>183368</v>
      </c>
      <c r="AP158" s="122">
        <v>92218.23</v>
      </c>
      <c r="AQ158" s="122">
        <v>25317.38</v>
      </c>
      <c r="AU158" s="83">
        <f t="shared" si="13"/>
        <v>357963.08</v>
      </c>
      <c r="AV158" s="21">
        <f t="shared" si="14"/>
        <v>40274.730000000003</v>
      </c>
      <c r="AW158" s="84">
        <f t="shared" si="15"/>
        <v>317688.35000000003</v>
      </c>
      <c r="AX158" s="24">
        <f t="shared" si="16"/>
        <v>199866.94</v>
      </c>
      <c r="AY158" s="25">
        <f t="shared" si="17"/>
        <v>300903.61</v>
      </c>
      <c r="AZ158" s="16">
        <f t="shared" si="18"/>
        <v>-101036.66999999998</v>
      </c>
    </row>
    <row r="159" spans="1:52" ht="15" thickBot="1" x14ac:dyDescent="0.25">
      <c r="A159" s="62" t="s">
        <v>332</v>
      </c>
      <c r="B159" s="62" t="s">
        <v>50</v>
      </c>
      <c r="C159" s="86">
        <v>2353</v>
      </c>
      <c r="D159" s="87" t="s">
        <v>965</v>
      </c>
      <c r="E159" s="56" t="s">
        <v>1742</v>
      </c>
      <c r="F159" s="269">
        <v>186935.85</v>
      </c>
      <c r="G159" s="269">
        <v>7913.15</v>
      </c>
      <c r="J159" s="121">
        <v>233813.88</v>
      </c>
      <c r="K159" s="121">
        <v>0</v>
      </c>
      <c r="N159" s="56">
        <v>0</v>
      </c>
      <c r="O159" s="56">
        <v>1796303.19</v>
      </c>
      <c r="P159" s="56">
        <v>547185.85</v>
      </c>
      <c r="Q159" s="56">
        <v>0</v>
      </c>
      <c r="R159" s="56">
        <v>0</v>
      </c>
      <c r="S159" s="273">
        <v>0</v>
      </c>
      <c r="T159" s="273">
        <v>167614.19</v>
      </c>
      <c r="W159" s="273">
        <v>0</v>
      </c>
      <c r="X159" s="273">
        <v>0</v>
      </c>
      <c r="AB159" s="56">
        <v>0</v>
      </c>
      <c r="AC159" s="56">
        <v>0</v>
      </c>
      <c r="AD159" s="56">
        <v>0</v>
      </c>
      <c r="AE159" s="56">
        <v>2227904.62</v>
      </c>
      <c r="AF159" s="98">
        <v>27478.6</v>
      </c>
      <c r="AJ159" s="98">
        <v>113794.8</v>
      </c>
      <c r="AK159" s="98">
        <v>2000</v>
      </c>
      <c r="AL159" s="299">
        <v>160964.79999999999</v>
      </c>
      <c r="AP159" s="122">
        <v>40343.99</v>
      </c>
      <c r="AQ159" s="122">
        <v>6776.4</v>
      </c>
      <c r="AU159" s="83">
        <f t="shared" si="13"/>
        <v>428662.88</v>
      </c>
      <c r="AV159" s="21">
        <f t="shared" si="14"/>
        <v>167614.19</v>
      </c>
      <c r="AW159" s="84">
        <f t="shared" si="15"/>
        <v>261048.69</v>
      </c>
      <c r="AX159" s="24">
        <f t="shared" si="16"/>
        <v>143273.4</v>
      </c>
      <c r="AY159" s="25">
        <f t="shared" si="17"/>
        <v>208085.18999999997</v>
      </c>
      <c r="AZ159" s="16">
        <f t="shared" si="18"/>
        <v>-64811.789999999979</v>
      </c>
    </row>
    <row r="160" spans="1:52" ht="15" thickBot="1" x14ac:dyDescent="0.25">
      <c r="A160" s="62" t="s">
        <v>332</v>
      </c>
      <c r="B160" s="62" t="s">
        <v>50</v>
      </c>
      <c r="C160" s="86">
        <v>3206</v>
      </c>
      <c r="D160" s="87" t="s">
        <v>966</v>
      </c>
      <c r="E160" s="56" t="s">
        <v>1743</v>
      </c>
      <c r="F160" s="269">
        <v>255512.87</v>
      </c>
      <c r="G160" s="269">
        <v>69271.100000000006</v>
      </c>
      <c r="J160" s="121">
        <v>232873.15</v>
      </c>
      <c r="K160" s="121">
        <v>0</v>
      </c>
      <c r="N160" s="56">
        <v>0</v>
      </c>
      <c r="O160" s="56">
        <v>1435927.79</v>
      </c>
      <c r="P160" s="56">
        <v>298208.64000000001</v>
      </c>
      <c r="Q160" s="56">
        <v>0</v>
      </c>
      <c r="R160" s="56">
        <v>0</v>
      </c>
      <c r="S160" s="273">
        <v>4000</v>
      </c>
      <c r="T160" s="273">
        <v>98256.7</v>
      </c>
      <c r="W160" s="273">
        <v>0</v>
      </c>
      <c r="X160" s="273">
        <v>0</v>
      </c>
      <c r="AB160" s="56">
        <v>0</v>
      </c>
      <c r="AC160" s="56">
        <v>0</v>
      </c>
      <c r="AD160" s="56">
        <v>0</v>
      </c>
      <c r="AE160" s="56">
        <v>1652500.79</v>
      </c>
      <c r="AF160" s="98">
        <v>16963.3</v>
      </c>
      <c r="AG160" s="98">
        <v>0</v>
      </c>
      <c r="AH160" s="98">
        <v>0</v>
      </c>
      <c r="AI160" s="98">
        <v>0</v>
      </c>
      <c r="AJ160" s="98">
        <v>48314</v>
      </c>
      <c r="AK160" s="98">
        <v>2440</v>
      </c>
      <c r="AL160" s="299">
        <v>100134</v>
      </c>
      <c r="AN160" s="122">
        <v>0</v>
      </c>
      <c r="AP160" s="122">
        <v>61858.7</v>
      </c>
      <c r="AQ160" s="122">
        <v>18563.29</v>
      </c>
      <c r="AR160" s="122">
        <v>0</v>
      </c>
      <c r="AS160" s="122">
        <v>0</v>
      </c>
      <c r="AU160" s="83">
        <f t="shared" si="13"/>
        <v>557657.12</v>
      </c>
      <c r="AV160" s="21">
        <f t="shared" si="14"/>
        <v>102256.7</v>
      </c>
      <c r="AW160" s="84">
        <f t="shared" si="15"/>
        <v>455400.42</v>
      </c>
      <c r="AX160" s="24">
        <f t="shared" si="16"/>
        <v>67717.3</v>
      </c>
      <c r="AY160" s="25">
        <f t="shared" si="17"/>
        <v>180555.99000000002</v>
      </c>
      <c r="AZ160" s="16">
        <f t="shared" si="18"/>
        <v>-112838.69000000002</v>
      </c>
    </row>
    <row r="161" spans="1:53" ht="15" thickBot="1" x14ac:dyDescent="0.25">
      <c r="A161" s="62" t="s">
        <v>332</v>
      </c>
      <c r="B161" s="62" t="s">
        <v>50</v>
      </c>
      <c r="C161" s="86">
        <v>2498</v>
      </c>
      <c r="D161" s="87" t="s">
        <v>967</v>
      </c>
      <c r="E161" s="56" t="s">
        <v>1744</v>
      </c>
      <c r="F161" s="269">
        <v>405152.4</v>
      </c>
      <c r="G161" s="269">
        <v>0</v>
      </c>
      <c r="J161" s="121">
        <v>32828.32</v>
      </c>
      <c r="K161" s="121">
        <v>0</v>
      </c>
      <c r="N161" s="56">
        <v>0</v>
      </c>
      <c r="O161" s="56">
        <v>1341673.19</v>
      </c>
      <c r="P161" s="56">
        <v>434219.24</v>
      </c>
      <c r="Q161" s="56">
        <v>0</v>
      </c>
      <c r="R161" s="56">
        <v>0</v>
      </c>
      <c r="S161" s="273">
        <v>0</v>
      </c>
      <c r="T161" s="273">
        <v>108133.67</v>
      </c>
      <c r="W161" s="273">
        <v>0</v>
      </c>
      <c r="X161" s="273">
        <v>0</v>
      </c>
      <c r="AB161" s="56">
        <v>0</v>
      </c>
      <c r="AC161" s="56">
        <v>0</v>
      </c>
      <c r="AD161" s="56">
        <v>6800</v>
      </c>
      <c r="AE161" s="56">
        <v>2038406.69</v>
      </c>
      <c r="AF161" s="98">
        <v>6233.33</v>
      </c>
      <c r="AJ161" s="98">
        <v>101223.5</v>
      </c>
      <c r="AK161" s="98">
        <v>2000</v>
      </c>
      <c r="AL161" s="299">
        <v>119683.5</v>
      </c>
      <c r="AO161" s="122">
        <v>1245</v>
      </c>
      <c r="AP161" s="122">
        <v>30531.1</v>
      </c>
      <c r="AQ161" s="122">
        <v>39494.089999999997</v>
      </c>
      <c r="AU161" s="83">
        <f t="shared" si="13"/>
        <v>437980.72000000003</v>
      </c>
      <c r="AV161" s="21">
        <f t="shared" si="14"/>
        <v>108133.67</v>
      </c>
      <c r="AW161" s="84">
        <f t="shared" si="15"/>
        <v>329847.05000000005</v>
      </c>
      <c r="AX161" s="24">
        <f t="shared" si="16"/>
        <v>109456.83</v>
      </c>
      <c r="AY161" s="25">
        <f t="shared" si="17"/>
        <v>190953.69</v>
      </c>
      <c r="AZ161" s="16">
        <f t="shared" si="18"/>
        <v>-81496.86</v>
      </c>
    </row>
    <row r="162" spans="1:53" ht="15" thickBot="1" x14ac:dyDescent="0.25">
      <c r="A162" s="62" t="s">
        <v>332</v>
      </c>
      <c r="B162" s="62" t="s">
        <v>50</v>
      </c>
      <c r="C162" s="86">
        <v>4052</v>
      </c>
      <c r="D162" s="87" t="s">
        <v>968</v>
      </c>
      <c r="E162" s="56" t="s">
        <v>1745</v>
      </c>
      <c r="F162" s="269">
        <v>197154.64</v>
      </c>
      <c r="G162" s="269">
        <v>6966.06</v>
      </c>
      <c r="J162" s="121">
        <v>74197.460000000006</v>
      </c>
      <c r="K162" s="121">
        <v>0</v>
      </c>
      <c r="N162" s="56">
        <v>0</v>
      </c>
      <c r="O162" s="56">
        <v>1225779.99</v>
      </c>
      <c r="P162" s="56">
        <v>354882.75</v>
      </c>
      <c r="Q162" s="56">
        <v>0</v>
      </c>
      <c r="R162" s="56">
        <v>0</v>
      </c>
      <c r="S162" s="273">
        <v>0</v>
      </c>
      <c r="T162" s="273">
        <v>39500</v>
      </c>
      <c r="W162" s="273">
        <v>0</v>
      </c>
      <c r="X162" s="273">
        <v>0</v>
      </c>
      <c r="AB162" s="56">
        <v>0</v>
      </c>
      <c r="AC162" s="56">
        <v>0</v>
      </c>
      <c r="AD162" s="56">
        <v>7631.74</v>
      </c>
      <c r="AE162" s="56">
        <v>2546107.46</v>
      </c>
      <c r="AF162" s="98">
        <v>49367.31</v>
      </c>
      <c r="AJ162" s="98">
        <v>103071.5</v>
      </c>
      <c r="AK162" s="98">
        <v>7329.44</v>
      </c>
      <c r="AL162" s="299">
        <v>156251.5</v>
      </c>
      <c r="AP162" s="122">
        <v>66334.070000000007</v>
      </c>
      <c r="AQ162" s="122">
        <v>24712.2</v>
      </c>
      <c r="AT162" s="122">
        <v>390</v>
      </c>
      <c r="AU162" s="83">
        <f t="shared" si="13"/>
        <v>278318.16000000003</v>
      </c>
      <c r="AV162" s="21">
        <f t="shared" si="14"/>
        <v>39500</v>
      </c>
      <c r="AW162" s="84">
        <f t="shared" si="15"/>
        <v>238818.16000000003</v>
      </c>
      <c r="AX162" s="24">
        <f t="shared" si="16"/>
        <v>159768.25</v>
      </c>
      <c r="AY162" s="25">
        <f t="shared" si="17"/>
        <v>247687.77000000002</v>
      </c>
      <c r="AZ162" s="16">
        <f t="shared" si="18"/>
        <v>-87919.520000000019</v>
      </c>
    </row>
    <row r="163" spans="1:53" ht="15" thickBot="1" x14ac:dyDescent="0.25">
      <c r="A163" s="62" t="s">
        <v>332</v>
      </c>
      <c r="B163" s="62" t="s">
        <v>50</v>
      </c>
      <c r="C163" s="86">
        <v>2478</v>
      </c>
      <c r="D163" s="87" t="s">
        <v>969</v>
      </c>
      <c r="E163" s="56" t="s">
        <v>1746</v>
      </c>
      <c r="F163" s="269">
        <v>145142.20000000001</v>
      </c>
      <c r="G163" s="269">
        <v>10570.28</v>
      </c>
      <c r="J163" s="121">
        <v>25393.52</v>
      </c>
      <c r="K163" s="121">
        <v>0</v>
      </c>
      <c r="N163" s="56">
        <v>0</v>
      </c>
      <c r="O163" s="56">
        <v>385737.5</v>
      </c>
      <c r="P163" s="56">
        <v>390087.55</v>
      </c>
      <c r="Q163" s="56">
        <v>0</v>
      </c>
      <c r="R163" s="56">
        <v>0</v>
      </c>
      <c r="S163" s="273">
        <v>4900</v>
      </c>
      <c r="T163" s="273">
        <v>42050</v>
      </c>
      <c r="W163" s="273">
        <v>0</v>
      </c>
      <c r="X163" s="273">
        <v>0</v>
      </c>
      <c r="AB163" s="56">
        <v>0</v>
      </c>
      <c r="AC163" s="56">
        <v>0</v>
      </c>
      <c r="AD163" s="56">
        <v>0</v>
      </c>
      <c r="AE163" s="56">
        <v>2320392.7599999998</v>
      </c>
      <c r="AF163" s="98">
        <v>60173.91</v>
      </c>
      <c r="AH163" s="98">
        <v>8.67</v>
      </c>
      <c r="AJ163" s="98">
        <v>77080.5</v>
      </c>
      <c r="AK163" s="98">
        <v>4303.76</v>
      </c>
      <c r="AL163" s="299">
        <v>121930.5</v>
      </c>
      <c r="AP163" s="122">
        <v>79035.11</v>
      </c>
      <c r="AQ163" s="122">
        <v>25230.02</v>
      </c>
      <c r="AU163" s="83">
        <f t="shared" si="13"/>
        <v>181106</v>
      </c>
      <c r="AV163" s="21">
        <f t="shared" si="14"/>
        <v>46950</v>
      </c>
      <c r="AW163" s="84">
        <f t="shared" si="15"/>
        <v>134156</v>
      </c>
      <c r="AX163" s="24">
        <f t="shared" si="16"/>
        <v>141566.84000000003</v>
      </c>
      <c r="AY163" s="25">
        <f t="shared" si="17"/>
        <v>226195.62999999998</v>
      </c>
      <c r="AZ163" s="16">
        <f t="shared" si="18"/>
        <v>-84628.78999999995</v>
      </c>
    </row>
    <row r="164" spans="1:53" ht="15" thickBot="1" x14ac:dyDescent="0.25">
      <c r="A164" s="62" t="s">
        <v>332</v>
      </c>
      <c r="B164" s="62" t="s">
        <v>50</v>
      </c>
      <c r="C164" s="86">
        <v>2353</v>
      </c>
      <c r="D164" s="87" t="s">
        <v>970</v>
      </c>
      <c r="E164" s="56" t="s">
        <v>1795</v>
      </c>
      <c r="F164" s="269">
        <v>284605.73</v>
      </c>
      <c r="G164" s="269">
        <v>14025</v>
      </c>
      <c r="J164" s="121">
        <v>126450.56</v>
      </c>
      <c r="K164" s="121">
        <v>0</v>
      </c>
      <c r="N164" s="56">
        <v>0</v>
      </c>
      <c r="O164" s="56">
        <v>1169469.52</v>
      </c>
      <c r="P164" s="56">
        <v>507983.52</v>
      </c>
      <c r="Q164" s="56">
        <v>0</v>
      </c>
      <c r="R164" s="56">
        <v>0</v>
      </c>
      <c r="S164" s="273">
        <v>4000</v>
      </c>
      <c r="T164" s="273">
        <v>35973.199999999997</v>
      </c>
      <c r="W164" s="273">
        <v>0</v>
      </c>
      <c r="X164" s="273">
        <v>0</v>
      </c>
      <c r="AB164" s="56">
        <v>0</v>
      </c>
      <c r="AC164" s="56">
        <v>0</v>
      </c>
      <c r="AD164" s="56">
        <v>20100</v>
      </c>
      <c r="AE164" s="56">
        <v>2754433.99</v>
      </c>
      <c r="AF164" s="98">
        <v>41406.720000000001</v>
      </c>
      <c r="AJ164" s="98">
        <v>104804</v>
      </c>
      <c r="AK164" s="98">
        <v>4008.88</v>
      </c>
      <c r="AL164" s="299">
        <v>141274</v>
      </c>
      <c r="AP164" s="122">
        <v>90243.55</v>
      </c>
      <c r="AQ164" s="122">
        <v>32520.91</v>
      </c>
      <c r="AU164" s="83">
        <f t="shared" si="13"/>
        <v>425081.29</v>
      </c>
      <c r="AV164" s="21">
        <f t="shared" si="14"/>
        <v>39973.199999999997</v>
      </c>
      <c r="AW164" s="84">
        <f t="shared" si="15"/>
        <v>385108.08999999997</v>
      </c>
      <c r="AX164" s="24">
        <f t="shared" si="16"/>
        <v>150219.6</v>
      </c>
      <c r="AY164" s="25">
        <f t="shared" si="17"/>
        <v>264038.45999999996</v>
      </c>
      <c r="AZ164" s="16">
        <f t="shared" si="18"/>
        <v>-113818.85999999996</v>
      </c>
    </row>
    <row r="165" spans="1:53" ht="15" thickBot="1" x14ac:dyDescent="0.25">
      <c r="A165" s="62" t="s">
        <v>332</v>
      </c>
      <c r="B165" s="62" t="s">
        <v>50</v>
      </c>
      <c r="C165" s="86">
        <v>5363</v>
      </c>
      <c r="D165" s="87" t="s">
        <v>971</v>
      </c>
      <c r="E165" s="56" t="s">
        <v>1799</v>
      </c>
      <c r="F165" s="269">
        <v>371310.23</v>
      </c>
      <c r="G165" s="269">
        <v>0</v>
      </c>
      <c r="J165" s="121">
        <v>91526.5</v>
      </c>
      <c r="K165" s="121">
        <v>0</v>
      </c>
      <c r="N165" s="56">
        <v>0</v>
      </c>
      <c r="O165" s="56">
        <v>538090</v>
      </c>
      <c r="P165" s="56">
        <v>273944.82</v>
      </c>
      <c r="Q165" s="56">
        <v>0</v>
      </c>
      <c r="R165" s="56">
        <v>0</v>
      </c>
      <c r="S165" s="273">
        <v>19172</v>
      </c>
      <c r="T165" s="273">
        <v>47892.800000000003</v>
      </c>
      <c r="W165" s="273">
        <v>16900</v>
      </c>
      <c r="X165" s="273">
        <v>0</v>
      </c>
      <c r="AB165" s="56">
        <v>0</v>
      </c>
      <c r="AC165" s="56">
        <v>0</v>
      </c>
      <c r="AD165" s="56">
        <v>330507.40999999997</v>
      </c>
      <c r="AE165" s="56">
        <v>4164124</v>
      </c>
      <c r="AF165" s="98">
        <v>73838.87</v>
      </c>
      <c r="AJ165" s="98">
        <v>171045</v>
      </c>
      <c r="AK165" s="98">
        <v>10323.68</v>
      </c>
      <c r="AL165" s="299">
        <v>213235</v>
      </c>
      <c r="AP165" s="122">
        <v>77561.66</v>
      </c>
      <c r="AQ165" s="122">
        <v>8209.17</v>
      </c>
      <c r="AU165" s="83">
        <f t="shared" si="13"/>
        <v>462836.73</v>
      </c>
      <c r="AV165" s="21">
        <f t="shared" si="14"/>
        <v>83964.800000000003</v>
      </c>
      <c r="AW165" s="84">
        <f t="shared" si="15"/>
        <v>378871.93</v>
      </c>
      <c r="AX165" s="24">
        <f t="shared" si="16"/>
        <v>255207.55</v>
      </c>
      <c r="AY165" s="25">
        <f t="shared" si="17"/>
        <v>299005.83</v>
      </c>
      <c r="AZ165" s="16">
        <f t="shared" si="18"/>
        <v>-43798.280000000028</v>
      </c>
    </row>
    <row r="166" spans="1:53" ht="15" thickBot="1" x14ac:dyDescent="0.25">
      <c r="A166" s="62" t="s">
        <v>332</v>
      </c>
      <c r="B166" s="62" t="s">
        <v>50</v>
      </c>
      <c r="C166" s="86">
        <v>2121</v>
      </c>
      <c r="D166" s="87" t="s">
        <v>972</v>
      </c>
      <c r="E166" s="56" t="s">
        <v>1803</v>
      </c>
      <c r="F166" s="269">
        <v>219786.16</v>
      </c>
      <c r="G166" s="269">
        <v>2430.31</v>
      </c>
      <c r="J166" s="121">
        <v>276455.21999999997</v>
      </c>
      <c r="K166" s="121">
        <v>0</v>
      </c>
      <c r="N166" s="56">
        <v>0</v>
      </c>
      <c r="O166" s="56">
        <v>1038355.44</v>
      </c>
      <c r="P166" s="56">
        <v>357569.69</v>
      </c>
      <c r="Q166" s="56">
        <v>0</v>
      </c>
      <c r="R166" s="56">
        <v>0</v>
      </c>
      <c r="S166" s="273">
        <v>0</v>
      </c>
      <c r="T166" s="273">
        <v>105269.3</v>
      </c>
      <c r="W166" s="273">
        <v>0</v>
      </c>
      <c r="X166" s="273">
        <v>0</v>
      </c>
      <c r="AB166" s="56">
        <v>0</v>
      </c>
      <c r="AC166" s="56">
        <v>0</v>
      </c>
      <c r="AD166" s="56">
        <v>24550</v>
      </c>
      <c r="AE166" s="56">
        <v>3254719.47</v>
      </c>
      <c r="AF166" s="98">
        <v>37136.080000000002</v>
      </c>
      <c r="AJ166" s="98">
        <v>75001.5</v>
      </c>
      <c r="AK166" s="98">
        <v>12728.64</v>
      </c>
      <c r="AL166" s="299">
        <v>106091.5</v>
      </c>
      <c r="AP166" s="122">
        <v>39246.1</v>
      </c>
      <c r="AQ166" s="122">
        <v>26999.11</v>
      </c>
      <c r="AU166" s="83">
        <f t="shared" si="13"/>
        <v>498671.68999999994</v>
      </c>
      <c r="AV166" s="21">
        <f t="shared" si="14"/>
        <v>105269.3</v>
      </c>
      <c r="AW166" s="84">
        <f t="shared" si="15"/>
        <v>393402.38999999996</v>
      </c>
      <c r="AX166" s="24">
        <f t="shared" si="16"/>
        <v>124866.22</v>
      </c>
      <c r="AY166" s="25">
        <f t="shared" si="17"/>
        <v>172336.71000000002</v>
      </c>
      <c r="AZ166" s="16">
        <f t="shared" si="18"/>
        <v>-47470.49000000002</v>
      </c>
    </row>
    <row r="167" spans="1:53" ht="15" thickBot="1" x14ac:dyDescent="0.25">
      <c r="A167" s="62" t="s">
        <v>334</v>
      </c>
      <c r="B167" s="62" t="s">
        <v>51</v>
      </c>
      <c r="C167" s="86">
        <v>5006</v>
      </c>
      <c r="D167" s="87" t="s">
        <v>973</v>
      </c>
      <c r="E167" s="56" t="s">
        <v>1747</v>
      </c>
      <c r="F167" s="269">
        <v>468591.17</v>
      </c>
      <c r="G167" s="269">
        <v>414305.08</v>
      </c>
      <c r="J167" s="121">
        <v>71283.55</v>
      </c>
      <c r="K167" s="121">
        <v>0</v>
      </c>
      <c r="N167" s="56">
        <v>0</v>
      </c>
      <c r="O167" s="56">
        <v>530042.11</v>
      </c>
      <c r="P167" s="56">
        <v>515593.02</v>
      </c>
      <c r="Q167" s="56">
        <v>0</v>
      </c>
      <c r="R167" s="56">
        <v>0</v>
      </c>
      <c r="S167" s="273">
        <v>3000</v>
      </c>
      <c r="T167" s="273">
        <v>56074.71</v>
      </c>
      <c r="W167" s="273">
        <v>0</v>
      </c>
      <c r="X167" s="273">
        <v>454.24</v>
      </c>
      <c r="AB167" s="56">
        <v>0</v>
      </c>
      <c r="AC167" s="56">
        <v>38010.5</v>
      </c>
      <c r="AD167" s="56">
        <v>0</v>
      </c>
      <c r="AE167" s="56">
        <v>4774273.9400000004</v>
      </c>
      <c r="AF167" s="98">
        <v>31095.53</v>
      </c>
      <c r="AJ167" s="98">
        <v>65866.5</v>
      </c>
      <c r="AL167" s="299">
        <v>110981.5</v>
      </c>
      <c r="AP167" s="122">
        <v>92089.75</v>
      </c>
      <c r="AQ167" s="122">
        <v>27802.1</v>
      </c>
      <c r="AU167" s="83">
        <f t="shared" si="13"/>
        <v>954179.8</v>
      </c>
      <c r="AV167" s="21">
        <f t="shared" si="14"/>
        <v>59528.95</v>
      </c>
      <c r="AW167" s="84">
        <f t="shared" si="15"/>
        <v>894650.85000000009</v>
      </c>
      <c r="AX167" s="24">
        <f t="shared" si="16"/>
        <v>96962.03</v>
      </c>
      <c r="AY167" s="25">
        <f t="shared" si="17"/>
        <v>230873.35</v>
      </c>
      <c r="AZ167" s="16">
        <f t="shared" si="18"/>
        <v>-133911.32</v>
      </c>
    </row>
    <row r="168" spans="1:53" ht="15" thickBot="1" x14ac:dyDescent="0.25">
      <c r="A168" s="62" t="s">
        <v>334</v>
      </c>
      <c r="B168" s="62" t="s">
        <v>51</v>
      </c>
      <c r="C168" s="86">
        <v>2343</v>
      </c>
      <c r="D168" s="87" t="s">
        <v>974</v>
      </c>
      <c r="E168" s="56" t="s">
        <v>1748</v>
      </c>
      <c r="F168" s="269">
        <v>184718.63</v>
      </c>
      <c r="G168" s="269">
        <v>14692.95</v>
      </c>
      <c r="J168" s="121">
        <v>41606.050000000003</v>
      </c>
      <c r="K168" s="121">
        <v>0</v>
      </c>
      <c r="N168" s="56">
        <v>0</v>
      </c>
      <c r="O168" s="56">
        <v>929565.19</v>
      </c>
      <c r="P168" s="56">
        <v>442780.19</v>
      </c>
      <c r="Q168" s="56">
        <v>0</v>
      </c>
      <c r="R168" s="56">
        <v>0</v>
      </c>
      <c r="S168" s="273">
        <v>0</v>
      </c>
      <c r="T168" s="273">
        <v>44600</v>
      </c>
      <c r="W168" s="273">
        <v>0</v>
      </c>
      <c r="X168" s="273">
        <v>28.04</v>
      </c>
      <c r="AB168" s="56">
        <v>0</v>
      </c>
      <c r="AC168" s="56">
        <v>-260256.04</v>
      </c>
      <c r="AD168" s="56">
        <v>-6050</v>
      </c>
      <c r="AE168" s="56">
        <v>3320080.98</v>
      </c>
      <c r="AF168" s="98">
        <v>7194.7</v>
      </c>
      <c r="AJ168" s="98">
        <v>160585</v>
      </c>
      <c r="AK168" s="98">
        <v>7880</v>
      </c>
      <c r="AL168" s="299">
        <v>180325</v>
      </c>
      <c r="AP168" s="122">
        <v>48947.75</v>
      </c>
      <c r="AQ168" s="122">
        <v>27593.01</v>
      </c>
      <c r="AU168" s="83">
        <f t="shared" si="13"/>
        <v>241017.63</v>
      </c>
      <c r="AV168" s="21">
        <f t="shared" si="14"/>
        <v>44628.04</v>
      </c>
      <c r="AW168" s="84">
        <f t="shared" si="15"/>
        <v>196389.59</v>
      </c>
      <c r="AX168" s="24">
        <f t="shared" si="16"/>
        <v>175659.7</v>
      </c>
      <c r="AY168" s="25">
        <f t="shared" si="17"/>
        <v>256865.76</v>
      </c>
      <c r="AZ168" s="16">
        <f t="shared" si="18"/>
        <v>-81206.06</v>
      </c>
    </row>
    <row r="169" spans="1:53" ht="15" thickBot="1" x14ac:dyDescent="0.25">
      <c r="A169" s="62" t="s">
        <v>334</v>
      </c>
      <c r="B169" s="62" t="s">
        <v>51</v>
      </c>
      <c r="C169" s="86">
        <v>2524</v>
      </c>
      <c r="D169" s="87" t="s">
        <v>975</v>
      </c>
      <c r="E169" s="56" t="s">
        <v>1749</v>
      </c>
      <c r="F169" s="269">
        <v>186063.73</v>
      </c>
      <c r="G169" s="269">
        <v>167360.62</v>
      </c>
      <c r="J169" s="121">
        <v>7115.63</v>
      </c>
      <c r="K169" s="121">
        <v>0</v>
      </c>
      <c r="N169" s="56">
        <v>0</v>
      </c>
      <c r="O169" s="56">
        <v>882505.74</v>
      </c>
      <c r="P169" s="56">
        <v>350356.3</v>
      </c>
      <c r="Q169" s="56">
        <v>0</v>
      </c>
      <c r="R169" s="56">
        <v>0</v>
      </c>
      <c r="S169" s="273">
        <v>2500</v>
      </c>
      <c r="T169" s="273">
        <v>36058.120000000003</v>
      </c>
      <c r="W169" s="273">
        <v>0</v>
      </c>
      <c r="X169" s="273">
        <v>437.23</v>
      </c>
      <c r="AB169" s="56">
        <v>0</v>
      </c>
      <c r="AC169" s="56">
        <v>-239048.11</v>
      </c>
      <c r="AD169" s="56">
        <v>3675</v>
      </c>
      <c r="AE169" s="56">
        <v>2333757.04</v>
      </c>
      <c r="AF169" s="98">
        <v>14218.65</v>
      </c>
      <c r="AJ169" s="98">
        <v>116270</v>
      </c>
      <c r="AL169" s="299">
        <v>147660</v>
      </c>
      <c r="AP169" s="122">
        <v>83127.83</v>
      </c>
      <c r="AQ169" s="122">
        <v>23015.18</v>
      </c>
      <c r="AU169" s="83">
        <f t="shared" si="13"/>
        <v>360539.98</v>
      </c>
      <c r="AV169" s="21">
        <f t="shared" si="14"/>
        <v>38995.350000000006</v>
      </c>
      <c r="AW169" s="84">
        <f t="shared" si="15"/>
        <v>321544.63</v>
      </c>
      <c r="AX169" s="24">
        <f t="shared" si="16"/>
        <v>130488.65</v>
      </c>
      <c r="AY169" s="25">
        <f t="shared" si="17"/>
        <v>253803.01</v>
      </c>
      <c r="AZ169" s="16">
        <f t="shared" si="18"/>
        <v>-123314.36000000002</v>
      </c>
    </row>
    <row r="170" spans="1:53" ht="15" thickBot="1" x14ac:dyDescent="0.25">
      <c r="A170" s="62" t="s">
        <v>334</v>
      </c>
      <c r="B170" s="62" t="s">
        <v>51</v>
      </c>
      <c r="C170" s="86">
        <v>6272</v>
      </c>
      <c r="D170" s="87" t="s">
        <v>976</v>
      </c>
      <c r="E170" s="56" t="s">
        <v>1750</v>
      </c>
      <c r="F170" s="269">
        <v>1352793.54</v>
      </c>
      <c r="G170" s="269">
        <v>256775.54</v>
      </c>
      <c r="J170" s="121">
        <v>73185.210000000006</v>
      </c>
      <c r="K170" s="121">
        <v>0</v>
      </c>
      <c r="N170" s="56">
        <v>0</v>
      </c>
      <c r="O170" s="56">
        <v>132119.20000000001</v>
      </c>
      <c r="P170" s="56">
        <v>331539.73</v>
      </c>
      <c r="Q170" s="56">
        <v>0</v>
      </c>
      <c r="R170" s="56">
        <v>0</v>
      </c>
      <c r="S170" s="273">
        <v>3840</v>
      </c>
      <c r="T170" s="273">
        <v>50424.82</v>
      </c>
      <c r="W170" s="273">
        <v>0</v>
      </c>
      <c r="X170" s="273">
        <v>0</v>
      </c>
      <c r="AB170" s="56">
        <v>0</v>
      </c>
      <c r="AC170" s="56">
        <v>541546.69999999995</v>
      </c>
      <c r="AD170" s="56">
        <v>18750.990000000002</v>
      </c>
      <c r="AE170" s="56">
        <v>2500833.27</v>
      </c>
      <c r="AF170" s="98">
        <v>56975.31</v>
      </c>
      <c r="AJ170" s="98">
        <v>113062</v>
      </c>
      <c r="AL170" s="299">
        <v>158552</v>
      </c>
      <c r="AP170" s="122">
        <v>87170.72</v>
      </c>
      <c r="AQ170" s="122">
        <v>15646.1</v>
      </c>
      <c r="AU170" s="83">
        <f t="shared" si="13"/>
        <v>1682754.29</v>
      </c>
      <c r="AV170" s="21">
        <f t="shared" si="14"/>
        <v>54264.82</v>
      </c>
      <c r="AW170" s="84">
        <f t="shared" si="15"/>
        <v>1628489.47</v>
      </c>
      <c r="AX170" s="24">
        <f t="shared" si="16"/>
        <v>170037.31</v>
      </c>
      <c r="AY170" s="25">
        <f t="shared" si="17"/>
        <v>261368.82</v>
      </c>
      <c r="AZ170" s="16">
        <f t="shared" si="18"/>
        <v>-91331.510000000009</v>
      </c>
    </row>
    <row r="171" spans="1:53" ht="15" thickBot="1" x14ac:dyDescent="0.25">
      <c r="A171" s="62" t="s">
        <v>334</v>
      </c>
      <c r="B171" s="62" t="s">
        <v>51</v>
      </c>
      <c r="C171" s="86">
        <v>5818</v>
      </c>
      <c r="D171" s="87" t="s">
        <v>977</v>
      </c>
      <c r="E171" s="56" t="s">
        <v>1751</v>
      </c>
      <c r="F171" s="269">
        <v>1957115.55</v>
      </c>
      <c r="G171" s="269">
        <v>1531142.89</v>
      </c>
      <c r="J171" s="121">
        <v>68253.64</v>
      </c>
      <c r="K171" s="121">
        <v>0</v>
      </c>
      <c r="N171" s="56">
        <v>0</v>
      </c>
      <c r="O171" s="56">
        <v>595525.69999999995</v>
      </c>
      <c r="P171" s="56">
        <v>802173.94</v>
      </c>
      <c r="Q171" s="56">
        <v>0</v>
      </c>
      <c r="R171" s="56">
        <v>0</v>
      </c>
      <c r="S171" s="273">
        <v>2200</v>
      </c>
      <c r="T171" s="273">
        <v>66878.570000000007</v>
      </c>
      <c r="W171" s="273">
        <v>0</v>
      </c>
      <c r="X171" s="273">
        <v>0</v>
      </c>
      <c r="AB171" s="56">
        <v>0</v>
      </c>
      <c r="AC171" s="56">
        <v>1408404.31</v>
      </c>
      <c r="AD171" s="56">
        <v>0</v>
      </c>
      <c r="AE171" s="56">
        <v>1757956.06</v>
      </c>
      <c r="AF171" s="98">
        <v>161299.99</v>
      </c>
      <c r="AG171" s="98">
        <v>85000</v>
      </c>
      <c r="AJ171" s="98">
        <v>122905.5</v>
      </c>
      <c r="AL171" s="299">
        <v>171100.5</v>
      </c>
      <c r="AP171" s="122">
        <v>108648.8</v>
      </c>
      <c r="AQ171" s="122">
        <v>33598.85</v>
      </c>
      <c r="AT171" s="122">
        <v>21600</v>
      </c>
      <c r="AU171" s="83">
        <f t="shared" si="13"/>
        <v>3556512.08</v>
      </c>
      <c r="AV171" s="21">
        <f t="shared" si="14"/>
        <v>69078.570000000007</v>
      </c>
      <c r="AW171" s="84">
        <f t="shared" si="15"/>
        <v>3487433.5100000002</v>
      </c>
      <c r="AX171" s="24">
        <f t="shared" si="16"/>
        <v>369205.49</v>
      </c>
      <c r="AY171" s="25">
        <f t="shared" si="17"/>
        <v>334948.14999999997</v>
      </c>
      <c r="AZ171" s="16">
        <f t="shared" si="18"/>
        <v>34257.340000000026</v>
      </c>
    </row>
    <row r="172" spans="1:53" ht="15" thickBot="1" x14ac:dyDescent="0.25">
      <c r="A172" s="62" t="s">
        <v>334</v>
      </c>
      <c r="B172" s="62" t="s">
        <v>51</v>
      </c>
      <c r="C172" s="86">
        <v>3371</v>
      </c>
      <c r="D172" s="87" t="s">
        <v>978</v>
      </c>
      <c r="E172" s="56" t="s">
        <v>1752</v>
      </c>
      <c r="F172" s="269">
        <v>317251.49</v>
      </c>
      <c r="G172" s="269">
        <v>176689.15</v>
      </c>
      <c r="J172" s="121">
        <v>33097.089999999997</v>
      </c>
      <c r="K172" s="121">
        <v>0</v>
      </c>
      <c r="N172" s="56">
        <v>0</v>
      </c>
      <c r="O172" s="56">
        <v>940826.14</v>
      </c>
      <c r="P172" s="56">
        <v>163361.60999999999</v>
      </c>
      <c r="Q172" s="56">
        <v>0</v>
      </c>
      <c r="R172" s="56">
        <v>0</v>
      </c>
      <c r="S172" s="273">
        <v>3000</v>
      </c>
      <c r="T172" s="273">
        <v>41946.720000000001</v>
      </c>
      <c r="W172" s="273">
        <v>0</v>
      </c>
      <c r="X172" s="273">
        <v>0</v>
      </c>
      <c r="AB172" s="56">
        <v>0</v>
      </c>
      <c r="AC172" s="56">
        <v>-310797.40000000002</v>
      </c>
      <c r="AD172" s="56">
        <v>0</v>
      </c>
      <c r="AE172" s="56">
        <v>2321876.0699999998</v>
      </c>
      <c r="AF172" s="98">
        <v>7417</v>
      </c>
      <c r="AG172" s="98">
        <v>0</v>
      </c>
      <c r="AJ172" s="98">
        <v>84283.5</v>
      </c>
      <c r="AL172" s="299">
        <v>105988.5</v>
      </c>
      <c r="AP172" s="122">
        <v>71892.72</v>
      </c>
      <c r="AQ172" s="122">
        <v>23081.1</v>
      </c>
      <c r="AT172" s="122">
        <v>0</v>
      </c>
      <c r="AU172" s="83">
        <f t="shared" si="13"/>
        <v>527037.73</v>
      </c>
      <c r="AV172" s="21">
        <f t="shared" si="14"/>
        <v>44946.720000000001</v>
      </c>
      <c r="AW172" s="84">
        <f t="shared" si="15"/>
        <v>482091.01</v>
      </c>
      <c r="AX172" s="24">
        <f t="shared" si="16"/>
        <v>91700.5</v>
      </c>
      <c r="AY172" s="25">
        <f t="shared" si="17"/>
        <v>200962.32</v>
      </c>
      <c r="AZ172" s="16">
        <f t="shared" si="18"/>
        <v>-109261.82</v>
      </c>
    </row>
    <row r="173" spans="1:53" ht="15" thickBot="1" x14ac:dyDescent="0.25">
      <c r="A173" s="62" t="s">
        <v>334</v>
      </c>
      <c r="B173" s="62" t="s">
        <v>51</v>
      </c>
      <c r="C173" s="86">
        <v>4485</v>
      </c>
      <c r="D173" s="87" t="s">
        <v>979</v>
      </c>
      <c r="E173" s="56" t="s">
        <v>1753</v>
      </c>
      <c r="F173" s="269">
        <v>517745.12</v>
      </c>
      <c r="G173" s="269">
        <v>556166.30000000005</v>
      </c>
      <c r="J173" s="121">
        <v>23347.97</v>
      </c>
      <c r="K173" s="121">
        <v>0</v>
      </c>
      <c r="N173" s="56">
        <v>0</v>
      </c>
      <c r="O173" s="56">
        <v>448066.49</v>
      </c>
      <c r="P173" s="56">
        <v>209361.41</v>
      </c>
      <c r="Q173" s="56">
        <v>0</v>
      </c>
      <c r="R173" s="56">
        <v>0</v>
      </c>
      <c r="S173" s="273">
        <v>4000</v>
      </c>
      <c r="T173" s="273">
        <v>44786.54</v>
      </c>
      <c r="W173" s="273">
        <v>0</v>
      </c>
      <c r="X173" s="273">
        <v>220</v>
      </c>
      <c r="AB173" s="56">
        <v>0</v>
      </c>
      <c r="AC173" s="56">
        <v>98620.23</v>
      </c>
      <c r="AD173" s="56">
        <v>0</v>
      </c>
      <c r="AE173" s="56">
        <v>2694098.62</v>
      </c>
      <c r="AF173" s="98">
        <v>18697.5</v>
      </c>
      <c r="AG173" s="98">
        <v>0</v>
      </c>
      <c r="AJ173" s="98">
        <v>87725.5</v>
      </c>
      <c r="AL173" s="299">
        <v>125255.5</v>
      </c>
      <c r="AP173" s="122">
        <v>58425.84</v>
      </c>
      <c r="AQ173" s="122">
        <v>19945.64</v>
      </c>
      <c r="AU173" s="83">
        <f t="shared" si="13"/>
        <v>1097259.3899999999</v>
      </c>
      <c r="AV173" s="21">
        <f t="shared" si="14"/>
        <v>49006.54</v>
      </c>
      <c r="AW173" s="84">
        <f t="shared" si="15"/>
        <v>1048252.8499999999</v>
      </c>
      <c r="AX173" s="24">
        <f t="shared" si="16"/>
        <v>106423</v>
      </c>
      <c r="AY173" s="25">
        <f t="shared" si="17"/>
        <v>203626.97999999998</v>
      </c>
      <c r="AZ173" s="16">
        <f t="shared" si="18"/>
        <v>-97203.979999999981</v>
      </c>
    </row>
    <row r="174" spans="1:53" ht="15" thickBot="1" x14ac:dyDescent="0.25">
      <c r="A174" s="62" t="s">
        <v>334</v>
      </c>
      <c r="B174" s="62" t="s">
        <v>51</v>
      </c>
      <c r="C174" s="86">
        <v>2325</v>
      </c>
      <c r="D174" s="87" t="s">
        <v>980</v>
      </c>
      <c r="E174" s="56" t="s">
        <v>1793</v>
      </c>
      <c r="F174" s="269">
        <v>314406.14</v>
      </c>
      <c r="G174" s="269">
        <v>191802</v>
      </c>
      <c r="J174" s="121">
        <v>19211.95</v>
      </c>
      <c r="K174" s="121">
        <v>0</v>
      </c>
      <c r="N174" s="56">
        <v>0</v>
      </c>
      <c r="O174" s="56">
        <v>663088.68000000005</v>
      </c>
      <c r="P174" s="56">
        <v>198432.76</v>
      </c>
      <c r="Q174" s="56">
        <v>0</v>
      </c>
      <c r="R174" s="56">
        <v>0</v>
      </c>
      <c r="S174" s="273">
        <v>0</v>
      </c>
      <c r="T174" s="273">
        <v>27090</v>
      </c>
      <c r="W174" s="273">
        <v>0</v>
      </c>
      <c r="X174" s="273">
        <v>0</v>
      </c>
      <c r="AB174" s="56">
        <v>0</v>
      </c>
      <c r="AC174" s="56">
        <v>50221.99</v>
      </c>
      <c r="AD174" s="56">
        <v>0</v>
      </c>
      <c r="AE174" s="56">
        <v>2583494.75</v>
      </c>
      <c r="AF174" s="98">
        <v>10333.25</v>
      </c>
      <c r="AG174" s="98">
        <v>40000</v>
      </c>
      <c r="AJ174" s="98">
        <v>34755</v>
      </c>
      <c r="AL174" s="299">
        <v>72585</v>
      </c>
      <c r="AP174" s="122">
        <v>61000.95</v>
      </c>
      <c r="AQ174" s="122">
        <v>14194.89</v>
      </c>
      <c r="AT174" s="122">
        <v>1382.35</v>
      </c>
      <c r="AU174" s="83">
        <f t="shared" si="13"/>
        <v>525420.09</v>
      </c>
      <c r="AV174" s="21">
        <f t="shared" si="14"/>
        <v>27090</v>
      </c>
      <c r="AW174" s="84">
        <f t="shared" si="15"/>
        <v>498330.08999999997</v>
      </c>
      <c r="AX174" s="24">
        <f t="shared" si="16"/>
        <v>85088.25</v>
      </c>
      <c r="AY174" s="25">
        <f t="shared" si="17"/>
        <v>149163.19000000003</v>
      </c>
      <c r="AZ174" s="16">
        <f t="shared" si="18"/>
        <v>-64074.940000000031</v>
      </c>
    </row>
    <row r="175" spans="1:53" ht="15" thickBot="1" x14ac:dyDescent="0.25">
      <c r="A175" s="62" t="s">
        <v>334</v>
      </c>
      <c r="B175" s="62" t="s">
        <v>51</v>
      </c>
      <c r="C175" s="86">
        <v>1480</v>
      </c>
      <c r="D175" s="87" t="s">
        <v>981</v>
      </c>
      <c r="E175" s="56" t="s">
        <v>1804</v>
      </c>
      <c r="F175" s="269">
        <v>140080.10999999999</v>
      </c>
      <c r="G175" s="269">
        <v>16234.4</v>
      </c>
      <c r="J175" s="121">
        <v>41334.730000000003</v>
      </c>
      <c r="K175" s="121">
        <v>0</v>
      </c>
      <c r="N175" s="56">
        <v>0</v>
      </c>
      <c r="O175" s="56">
        <v>1269853.28</v>
      </c>
      <c r="P175" s="56">
        <v>74753.36</v>
      </c>
      <c r="Q175" s="56">
        <v>0</v>
      </c>
      <c r="R175" s="56">
        <v>0</v>
      </c>
      <c r="S175" s="273">
        <v>0</v>
      </c>
      <c r="T175" s="273">
        <v>30009.57</v>
      </c>
      <c r="W175" s="273">
        <v>0</v>
      </c>
      <c r="X175" s="273">
        <v>97.66</v>
      </c>
      <c r="AB175" s="56">
        <v>0</v>
      </c>
      <c r="AC175" s="56">
        <v>-227846.8</v>
      </c>
      <c r="AD175" s="56">
        <v>0</v>
      </c>
      <c r="AE175" s="56">
        <v>2913433.4</v>
      </c>
      <c r="AF175" s="98">
        <v>3756.5</v>
      </c>
      <c r="AJ175" s="98">
        <v>57960</v>
      </c>
      <c r="AL175" s="299">
        <v>74745</v>
      </c>
      <c r="AO175" s="122">
        <v>760</v>
      </c>
      <c r="AP175" s="122">
        <v>37803.440000000002</v>
      </c>
      <c r="AQ175" s="122">
        <v>13376.99</v>
      </c>
      <c r="AU175" s="83">
        <f t="shared" si="13"/>
        <v>197649.24</v>
      </c>
      <c r="AV175" s="21">
        <f t="shared" si="14"/>
        <v>30107.23</v>
      </c>
      <c r="AW175" s="84">
        <f t="shared" si="15"/>
        <v>167542.00999999998</v>
      </c>
      <c r="AX175" s="24">
        <f t="shared" si="16"/>
        <v>61716.5</v>
      </c>
      <c r="AY175" s="25">
        <f t="shared" si="17"/>
        <v>126685.43000000001</v>
      </c>
      <c r="AZ175" s="16">
        <f t="shared" si="18"/>
        <v>-64968.930000000008</v>
      </c>
    </row>
    <row r="176" spans="1:53" ht="15.75" thickBot="1" x14ac:dyDescent="0.3">
      <c r="A176" s="62" t="s">
        <v>335</v>
      </c>
      <c r="B176" s="62" t="s">
        <v>52</v>
      </c>
      <c r="C176" s="86">
        <v>8344</v>
      </c>
      <c r="D176" s="87" t="s">
        <v>982</v>
      </c>
      <c r="E176" s="56" t="s">
        <v>17</v>
      </c>
      <c r="F176" s="269">
        <v>1003499.58</v>
      </c>
      <c r="G176" s="269">
        <v>118736.55</v>
      </c>
      <c r="J176" s="121">
        <v>72225.58</v>
      </c>
      <c r="K176" s="121">
        <v>0</v>
      </c>
      <c r="N176" s="56">
        <v>0</v>
      </c>
      <c r="O176" s="56">
        <v>1149550.29</v>
      </c>
      <c r="P176" s="56">
        <v>497448.7</v>
      </c>
      <c r="Q176" s="56">
        <v>0</v>
      </c>
      <c r="R176" s="56">
        <v>0</v>
      </c>
      <c r="S176" s="273">
        <v>0</v>
      </c>
      <c r="T176" s="273">
        <v>20093</v>
      </c>
      <c r="W176" s="273">
        <v>0</v>
      </c>
      <c r="X176" s="273">
        <v>0</v>
      </c>
      <c r="AB176" s="56">
        <v>0</v>
      </c>
      <c r="AC176" s="56">
        <v>0</v>
      </c>
      <c r="AD176" s="56">
        <v>0</v>
      </c>
      <c r="AE176" s="56">
        <v>2535471.5499999998</v>
      </c>
      <c r="AF176" s="98">
        <v>224156.81</v>
      </c>
      <c r="AJ176" s="98">
        <v>0</v>
      </c>
      <c r="AL176" s="299">
        <v>104310</v>
      </c>
      <c r="AN176" s="122">
        <v>0</v>
      </c>
      <c r="AP176" s="122">
        <v>82207.06</v>
      </c>
      <c r="AQ176" s="122">
        <v>32446.87</v>
      </c>
      <c r="AT176" s="122">
        <v>180</v>
      </c>
      <c r="AU176" s="83">
        <f t="shared" si="13"/>
        <v>1194461.71</v>
      </c>
      <c r="AV176" s="21">
        <f t="shared" si="14"/>
        <v>20093</v>
      </c>
      <c r="AW176" s="84">
        <f t="shared" si="15"/>
        <v>1174368.71</v>
      </c>
      <c r="AX176" s="24">
        <f t="shared" si="16"/>
        <v>224156.81</v>
      </c>
      <c r="AY176" s="25">
        <f t="shared" si="17"/>
        <v>219143.93</v>
      </c>
      <c r="AZ176" s="16">
        <f t="shared" si="18"/>
        <v>5012.8800000000047</v>
      </c>
      <c r="BA176" s="73" t="s">
        <v>17</v>
      </c>
    </row>
    <row r="177" spans="1:53" ht="15.75" thickBot="1" x14ac:dyDescent="0.3">
      <c r="A177" s="62" t="s">
        <v>335</v>
      </c>
      <c r="B177" s="62" t="s">
        <v>52</v>
      </c>
      <c r="C177" s="86">
        <v>3901</v>
      </c>
      <c r="D177" s="87" t="s">
        <v>983</v>
      </c>
      <c r="E177" s="56" t="s">
        <v>18</v>
      </c>
      <c r="F177" s="269">
        <v>474468.79</v>
      </c>
      <c r="G177" s="269">
        <v>37400</v>
      </c>
      <c r="J177" s="121">
        <v>339794.16</v>
      </c>
      <c r="K177" s="121">
        <v>0</v>
      </c>
      <c r="N177" s="56">
        <v>0</v>
      </c>
      <c r="O177" s="56">
        <v>383691.8</v>
      </c>
      <c r="P177" s="56">
        <v>448585.6</v>
      </c>
      <c r="Q177" s="56">
        <v>0</v>
      </c>
      <c r="R177" s="56">
        <v>0</v>
      </c>
      <c r="S177" s="273">
        <v>3000</v>
      </c>
      <c r="T177" s="273">
        <v>50793.1</v>
      </c>
      <c r="W177" s="273">
        <v>26850</v>
      </c>
      <c r="X177" s="273">
        <v>0</v>
      </c>
      <c r="AB177" s="56">
        <v>0</v>
      </c>
      <c r="AC177" s="56">
        <v>0</v>
      </c>
      <c r="AD177" s="56">
        <v>99779.88</v>
      </c>
      <c r="AE177" s="56">
        <v>3491897.05</v>
      </c>
      <c r="AF177" s="98">
        <v>110165.58</v>
      </c>
      <c r="AJ177" s="98">
        <v>124774.1</v>
      </c>
      <c r="AL177" s="299">
        <v>200884.1</v>
      </c>
      <c r="AP177" s="122">
        <v>69139.92</v>
      </c>
      <c r="AQ177" s="122">
        <v>18869.189999999999</v>
      </c>
      <c r="AU177" s="83">
        <f t="shared" si="13"/>
        <v>851662.95</v>
      </c>
      <c r="AV177" s="21">
        <f t="shared" si="14"/>
        <v>80643.100000000006</v>
      </c>
      <c r="AW177" s="84">
        <f t="shared" si="15"/>
        <v>771019.85</v>
      </c>
      <c r="AX177" s="24">
        <f t="shared" si="16"/>
        <v>234939.68</v>
      </c>
      <c r="AY177" s="25">
        <f t="shared" si="17"/>
        <v>288893.21000000002</v>
      </c>
      <c r="AZ177" s="16">
        <f t="shared" si="18"/>
        <v>-53953.530000000028</v>
      </c>
      <c r="BA177" s="73" t="s">
        <v>18</v>
      </c>
    </row>
    <row r="178" spans="1:53" s="124" customFormat="1" ht="15.75" thickBot="1" x14ac:dyDescent="0.3">
      <c r="A178" s="62" t="s">
        <v>335</v>
      </c>
      <c r="B178" s="62" t="s">
        <v>52</v>
      </c>
      <c r="C178" s="86">
        <v>4653</v>
      </c>
      <c r="D178" s="87" t="s">
        <v>984</v>
      </c>
      <c r="E178" s="56" t="s">
        <v>1754</v>
      </c>
      <c r="F178" s="269">
        <v>441436.22</v>
      </c>
      <c r="G178" s="269">
        <v>25050.75</v>
      </c>
      <c r="H178" s="269"/>
      <c r="I178" s="269"/>
      <c r="J178" s="121">
        <v>216310.62</v>
      </c>
      <c r="K178" s="121">
        <v>0</v>
      </c>
      <c r="L178" s="56"/>
      <c r="M178" s="56"/>
      <c r="N178" s="56">
        <v>0</v>
      </c>
      <c r="O178" s="56">
        <v>9735044.1099999994</v>
      </c>
      <c r="P178" s="56">
        <v>3424624.41</v>
      </c>
      <c r="Q178" s="56">
        <v>0</v>
      </c>
      <c r="R178" s="56">
        <v>0</v>
      </c>
      <c r="S178" s="273">
        <v>224.5</v>
      </c>
      <c r="T178" s="273">
        <v>49050</v>
      </c>
      <c r="U178" s="273"/>
      <c r="V178" s="273"/>
      <c r="W178" s="273">
        <v>0</v>
      </c>
      <c r="X178" s="273">
        <v>91.64</v>
      </c>
      <c r="Y178" s="273"/>
      <c r="Z178" s="56"/>
      <c r="AA178" s="56"/>
      <c r="AB178" s="56">
        <v>0</v>
      </c>
      <c r="AC178" s="56">
        <v>0</v>
      </c>
      <c r="AD178" s="56">
        <v>71352.94</v>
      </c>
      <c r="AE178" s="56">
        <v>2917750.69</v>
      </c>
      <c r="AF178" s="98">
        <v>137695.29</v>
      </c>
      <c r="AG178" s="98">
        <v>165625.01</v>
      </c>
      <c r="AH178" s="98">
        <v>0</v>
      </c>
      <c r="AI178" s="98">
        <v>0</v>
      </c>
      <c r="AJ178" s="98">
        <v>154380</v>
      </c>
      <c r="AK178" s="98">
        <v>0</v>
      </c>
      <c r="AL178" s="299">
        <v>401711</v>
      </c>
      <c r="AM178" s="122"/>
      <c r="AN178" s="122">
        <v>0</v>
      </c>
      <c r="AO178" s="122">
        <v>0</v>
      </c>
      <c r="AP178" s="122">
        <v>126678.08</v>
      </c>
      <c r="AQ178" s="122">
        <v>184133.85</v>
      </c>
      <c r="AR178" s="122">
        <v>0</v>
      </c>
      <c r="AS178" s="122">
        <v>10574</v>
      </c>
      <c r="AT178" s="122"/>
      <c r="AU178" s="83">
        <f t="shared" si="13"/>
        <v>682797.59</v>
      </c>
      <c r="AV178" s="21">
        <f t="shared" si="14"/>
        <v>49366.14</v>
      </c>
      <c r="AW178" s="84">
        <f t="shared" si="15"/>
        <v>633431.44999999995</v>
      </c>
      <c r="AX178" s="24">
        <f t="shared" si="16"/>
        <v>457700.30000000005</v>
      </c>
      <c r="AY178" s="25">
        <f t="shared" si="17"/>
        <v>723096.92999999993</v>
      </c>
      <c r="AZ178" s="125">
        <f t="shared" si="18"/>
        <v>-265396.62999999989</v>
      </c>
      <c r="BA178" s="126"/>
    </row>
    <row r="179" spans="1:53" ht="15.75" thickBot="1" x14ac:dyDescent="0.3">
      <c r="A179" s="62" t="s">
        <v>335</v>
      </c>
      <c r="B179" s="62" t="s">
        <v>52</v>
      </c>
      <c r="C179" s="86">
        <v>4479</v>
      </c>
      <c r="D179" s="87" t="s">
        <v>985</v>
      </c>
      <c r="E179" s="56" t="s">
        <v>19</v>
      </c>
      <c r="F179" s="269">
        <v>54508.03</v>
      </c>
      <c r="G179" s="269">
        <v>26703.040000000001</v>
      </c>
      <c r="J179" s="121">
        <v>19261.91</v>
      </c>
      <c r="K179" s="121">
        <v>0</v>
      </c>
      <c r="N179" s="56">
        <v>0</v>
      </c>
      <c r="O179" s="56">
        <v>266573.27</v>
      </c>
      <c r="P179" s="56">
        <v>353235.35</v>
      </c>
      <c r="Q179" s="56">
        <v>0</v>
      </c>
      <c r="R179" s="56">
        <v>0</v>
      </c>
      <c r="S179" s="273">
        <v>0</v>
      </c>
      <c r="T179" s="273">
        <v>0</v>
      </c>
      <c r="W179" s="273">
        <v>0</v>
      </c>
      <c r="X179" s="273">
        <v>0</v>
      </c>
      <c r="AB179" s="56">
        <v>215000</v>
      </c>
      <c r="AC179" s="56">
        <v>0</v>
      </c>
      <c r="AD179" s="56">
        <v>0</v>
      </c>
      <c r="AE179" s="56">
        <v>3101018.9</v>
      </c>
      <c r="AF179" s="98">
        <v>31649.8</v>
      </c>
      <c r="AL179" s="299">
        <v>30000</v>
      </c>
      <c r="AP179" s="122">
        <v>10564.3</v>
      </c>
      <c r="AQ179" s="122">
        <v>21144.71</v>
      </c>
      <c r="AU179" s="83">
        <f t="shared" si="13"/>
        <v>100472.98000000001</v>
      </c>
      <c r="AV179" s="21">
        <f t="shared" si="14"/>
        <v>0</v>
      </c>
      <c r="AW179" s="84">
        <f t="shared" si="15"/>
        <v>100472.98000000001</v>
      </c>
      <c r="AX179" s="24">
        <f t="shared" si="16"/>
        <v>31649.8</v>
      </c>
      <c r="AY179" s="25">
        <f t="shared" si="17"/>
        <v>61709.01</v>
      </c>
      <c r="AZ179" s="16">
        <f t="shared" si="18"/>
        <v>-30059.210000000003</v>
      </c>
      <c r="BA179" s="85" t="s">
        <v>19</v>
      </c>
    </row>
    <row r="180" spans="1:53" ht="15.75" thickBot="1" x14ac:dyDescent="0.3">
      <c r="A180" s="62" t="s">
        <v>335</v>
      </c>
      <c r="B180" s="62" t="s">
        <v>52</v>
      </c>
      <c r="C180" s="86">
        <v>5054</v>
      </c>
      <c r="D180" s="87" t="s">
        <v>986</v>
      </c>
      <c r="E180" s="56" t="s">
        <v>20</v>
      </c>
      <c r="F180" s="269">
        <v>316447.19</v>
      </c>
      <c r="G180" s="269">
        <v>23410.61</v>
      </c>
      <c r="J180" s="121">
        <v>181269.01</v>
      </c>
      <c r="K180" s="121">
        <v>0</v>
      </c>
      <c r="N180" s="56">
        <v>0</v>
      </c>
      <c r="O180" s="56">
        <v>76952.42</v>
      </c>
      <c r="P180" s="56">
        <v>705760.88</v>
      </c>
      <c r="Q180" s="56">
        <v>0</v>
      </c>
      <c r="R180" s="56">
        <v>0</v>
      </c>
      <c r="S180" s="273">
        <v>0</v>
      </c>
      <c r="T180" s="273">
        <v>47216.21</v>
      </c>
      <c r="W180" s="273">
        <v>70000</v>
      </c>
      <c r="X180" s="273">
        <v>0</v>
      </c>
      <c r="AB180" s="56">
        <v>0</v>
      </c>
      <c r="AC180" s="56">
        <v>0</v>
      </c>
      <c r="AD180" s="56">
        <v>52377.04</v>
      </c>
      <c r="AE180" s="56">
        <v>254405.43</v>
      </c>
      <c r="AF180" s="98">
        <v>78571.17</v>
      </c>
      <c r="AJ180" s="98">
        <v>142043.70000000001</v>
      </c>
      <c r="AL180" s="299">
        <v>223973.7</v>
      </c>
      <c r="AP180" s="122">
        <v>81071.56</v>
      </c>
      <c r="AQ180" s="122">
        <v>25756.33</v>
      </c>
      <c r="AU180" s="83">
        <f t="shared" si="13"/>
        <v>521126.81</v>
      </c>
      <c r="AV180" s="21">
        <f t="shared" si="14"/>
        <v>117216.20999999999</v>
      </c>
      <c r="AW180" s="84">
        <f t="shared" si="15"/>
        <v>403910.6</v>
      </c>
      <c r="AX180" s="24">
        <f t="shared" si="16"/>
        <v>220614.87</v>
      </c>
      <c r="AY180" s="25">
        <f t="shared" si="17"/>
        <v>330801.59000000003</v>
      </c>
      <c r="AZ180" s="16">
        <f t="shared" si="18"/>
        <v>-110186.72000000003</v>
      </c>
      <c r="BA180" s="73" t="s">
        <v>20</v>
      </c>
    </row>
    <row r="181" spans="1:53" ht="15.75" thickBot="1" x14ac:dyDescent="0.3">
      <c r="A181" s="62" t="s">
        <v>335</v>
      </c>
      <c r="B181" s="62" t="s">
        <v>52</v>
      </c>
      <c r="C181" s="86">
        <v>5698</v>
      </c>
      <c r="D181" s="87" t="s">
        <v>987</v>
      </c>
      <c r="E181" s="56" t="s">
        <v>21</v>
      </c>
      <c r="F181" s="269">
        <v>179534.57</v>
      </c>
      <c r="G181" s="269">
        <v>43640.49</v>
      </c>
      <c r="J181" s="121">
        <v>85638.29</v>
      </c>
      <c r="K181" s="121">
        <v>0</v>
      </c>
      <c r="N181" s="56">
        <v>0</v>
      </c>
      <c r="O181" s="56">
        <v>1396165.91</v>
      </c>
      <c r="P181" s="56">
        <v>306136.90999999997</v>
      </c>
      <c r="Q181" s="56">
        <v>0</v>
      </c>
      <c r="R181" s="56">
        <v>0</v>
      </c>
      <c r="S181" s="273">
        <v>150000</v>
      </c>
      <c r="T181" s="273">
        <v>48957.5</v>
      </c>
      <c r="W181" s="273">
        <v>114000</v>
      </c>
      <c r="X181" s="273">
        <v>0</v>
      </c>
      <c r="AB181" s="56">
        <v>0</v>
      </c>
      <c r="AC181" s="56">
        <v>0</v>
      </c>
      <c r="AD181" s="56">
        <v>27315.46</v>
      </c>
      <c r="AE181" s="56">
        <v>4470863.96</v>
      </c>
      <c r="AF181" s="98">
        <v>67734.13</v>
      </c>
      <c r="AJ181" s="98">
        <v>167341.9</v>
      </c>
      <c r="AL181" s="299">
        <v>246441.9</v>
      </c>
      <c r="AN181" s="122">
        <v>0</v>
      </c>
      <c r="AP181" s="122">
        <v>43872.18</v>
      </c>
      <c r="AQ181" s="122">
        <v>21604.25</v>
      </c>
      <c r="AU181" s="83">
        <f t="shared" si="13"/>
        <v>308813.34999999998</v>
      </c>
      <c r="AV181" s="21">
        <f t="shared" si="14"/>
        <v>312957.5</v>
      </c>
      <c r="AW181" s="84">
        <f t="shared" si="15"/>
        <v>-4144.1500000000233</v>
      </c>
      <c r="AX181" s="24">
        <f t="shared" si="16"/>
        <v>235076.03</v>
      </c>
      <c r="AY181" s="25">
        <f t="shared" si="17"/>
        <v>311918.33</v>
      </c>
      <c r="AZ181" s="16">
        <f t="shared" si="18"/>
        <v>-76842.300000000017</v>
      </c>
      <c r="BA181" s="73" t="s">
        <v>21</v>
      </c>
    </row>
    <row r="182" spans="1:53" ht="15.75" thickBot="1" x14ac:dyDescent="0.3">
      <c r="A182" s="62" t="s">
        <v>335</v>
      </c>
      <c r="B182" s="62" t="s">
        <v>52</v>
      </c>
      <c r="C182" s="86">
        <v>5218</v>
      </c>
      <c r="D182" s="87" t="s">
        <v>988</v>
      </c>
      <c r="E182" s="56" t="s">
        <v>22</v>
      </c>
      <c r="F182" s="269">
        <v>370271.54</v>
      </c>
      <c r="G182" s="269">
        <v>16249.75</v>
      </c>
      <c r="J182" s="121">
        <v>146834.57999999999</v>
      </c>
      <c r="K182" s="121">
        <v>0</v>
      </c>
      <c r="N182" s="56">
        <v>0</v>
      </c>
      <c r="O182" s="56">
        <v>184567.07</v>
      </c>
      <c r="P182" s="56">
        <v>124356.67</v>
      </c>
      <c r="Q182" s="56">
        <v>0</v>
      </c>
      <c r="R182" s="56">
        <v>0</v>
      </c>
      <c r="S182" s="273">
        <v>13800</v>
      </c>
      <c r="T182" s="273">
        <v>69241.75</v>
      </c>
      <c r="W182" s="273">
        <v>68000</v>
      </c>
      <c r="X182" s="273">
        <v>2219.62</v>
      </c>
      <c r="AB182" s="56">
        <v>0</v>
      </c>
      <c r="AC182" s="56">
        <v>0</v>
      </c>
      <c r="AD182" s="56">
        <v>-652631.57999999996</v>
      </c>
      <c r="AE182" s="56">
        <v>1315785.06</v>
      </c>
      <c r="AF182" s="98">
        <v>59876.63</v>
      </c>
      <c r="AJ182" s="98">
        <v>226131.8</v>
      </c>
      <c r="AL182" s="299">
        <v>280921.8</v>
      </c>
      <c r="AP182" s="122">
        <v>64449.91</v>
      </c>
      <c r="AQ182" s="122">
        <v>20801.71</v>
      </c>
      <c r="AU182" s="83">
        <f t="shared" si="13"/>
        <v>533355.87</v>
      </c>
      <c r="AV182" s="21">
        <f t="shared" si="14"/>
        <v>153261.37</v>
      </c>
      <c r="AW182" s="84">
        <f t="shared" si="15"/>
        <v>380094.5</v>
      </c>
      <c r="AX182" s="24">
        <f t="shared" si="16"/>
        <v>286008.43</v>
      </c>
      <c r="AY182" s="25">
        <f t="shared" si="17"/>
        <v>366173.42</v>
      </c>
      <c r="AZ182" s="16">
        <f t="shared" si="18"/>
        <v>-80164.989999999991</v>
      </c>
      <c r="BA182" s="73" t="s">
        <v>22</v>
      </c>
    </row>
    <row r="183" spans="1:53" ht="15.75" thickBot="1" x14ac:dyDescent="0.3">
      <c r="A183" s="62" t="s">
        <v>335</v>
      </c>
      <c r="B183" s="62" t="s">
        <v>52</v>
      </c>
      <c r="C183" s="86">
        <v>6468</v>
      </c>
      <c r="D183" s="87" t="s">
        <v>989</v>
      </c>
      <c r="E183" s="56" t="s">
        <v>23</v>
      </c>
      <c r="F183" s="269">
        <v>682322.91</v>
      </c>
      <c r="G183" s="269">
        <v>10885</v>
      </c>
      <c r="J183" s="121">
        <v>245008.96</v>
      </c>
      <c r="K183" s="121">
        <v>0</v>
      </c>
      <c r="N183" s="56">
        <v>0</v>
      </c>
      <c r="O183" s="56">
        <v>952500</v>
      </c>
      <c r="P183" s="56">
        <v>390647.87</v>
      </c>
      <c r="Q183" s="56">
        <v>0</v>
      </c>
      <c r="R183" s="56">
        <v>0</v>
      </c>
      <c r="S183" s="273">
        <v>2440</v>
      </c>
      <c r="T183" s="273">
        <v>43003.1</v>
      </c>
      <c r="W183" s="273">
        <v>142390</v>
      </c>
      <c r="X183" s="273">
        <v>97820.72</v>
      </c>
      <c r="AB183" s="56">
        <v>0</v>
      </c>
      <c r="AC183" s="56">
        <v>0</v>
      </c>
      <c r="AD183" s="56">
        <v>41096.129999999997</v>
      </c>
      <c r="AE183" s="56">
        <v>1137972.49</v>
      </c>
      <c r="AF183" s="98">
        <v>74203.28</v>
      </c>
      <c r="AG183" s="98">
        <v>0</v>
      </c>
      <c r="AJ183" s="98">
        <v>165143.29999999999</v>
      </c>
      <c r="AL183" s="299">
        <v>243183.3</v>
      </c>
      <c r="AP183" s="122">
        <v>64283.47</v>
      </c>
      <c r="AQ183" s="122">
        <v>23889.39</v>
      </c>
      <c r="AT183" s="122">
        <v>0</v>
      </c>
      <c r="AU183" s="83">
        <f t="shared" si="13"/>
        <v>938216.87</v>
      </c>
      <c r="AV183" s="21">
        <f t="shared" si="14"/>
        <v>285653.82</v>
      </c>
      <c r="AW183" s="84">
        <f t="shared" si="15"/>
        <v>652563.05000000005</v>
      </c>
      <c r="AX183" s="24">
        <f t="shared" si="16"/>
        <v>239346.58</v>
      </c>
      <c r="AY183" s="25">
        <f t="shared" si="17"/>
        <v>331356.16000000003</v>
      </c>
      <c r="AZ183" s="16">
        <f t="shared" si="18"/>
        <v>-92009.580000000045</v>
      </c>
      <c r="BA183" s="73" t="s">
        <v>23</v>
      </c>
    </row>
    <row r="184" spans="1:53" ht="15.75" thickBot="1" x14ac:dyDescent="0.3">
      <c r="A184" s="62" t="s">
        <v>335</v>
      </c>
      <c r="B184" s="62" t="s">
        <v>52</v>
      </c>
      <c r="C184" s="86">
        <v>8206</v>
      </c>
      <c r="D184" s="87" t="s">
        <v>990</v>
      </c>
      <c r="E184" s="56" t="s">
        <v>24</v>
      </c>
      <c r="F184" s="269">
        <v>783534.31</v>
      </c>
      <c r="G184" s="269">
        <v>26189.89</v>
      </c>
      <c r="J184" s="121">
        <v>167638.09</v>
      </c>
      <c r="K184" s="121">
        <v>0</v>
      </c>
      <c r="N184" s="56">
        <v>0</v>
      </c>
      <c r="O184" s="56">
        <v>1811155.34</v>
      </c>
      <c r="P184" s="56">
        <v>736903.17</v>
      </c>
      <c r="Q184" s="56">
        <v>0</v>
      </c>
      <c r="R184" s="56">
        <v>0</v>
      </c>
      <c r="S184" s="273">
        <v>4500</v>
      </c>
      <c r="T184" s="273">
        <v>49358</v>
      </c>
      <c r="W184" s="273">
        <v>4200</v>
      </c>
      <c r="X184" s="273">
        <v>0</v>
      </c>
      <c r="AB184" s="56">
        <v>0</v>
      </c>
      <c r="AC184" s="56">
        <v>0</v>
      </c>
      <c r="AD184" s="56">
        <v>525713.37</v>
      </c>
      <c r="AE184" s="56">
        <v>1899168.01</v>
      </c>
      <c r="AF184" s="98">
        <v>254695.16</v>
      </c>
      <c r="AJ184" s="98">
        <v>85218.3</v>
      </c>
      <c r="AL184" s="299">
        <v>184278.3</v>
      </c>
      <c r="AN184" s="122">
        <v>0</v>
      </c>
      <c r="AP184" s="122">
        <v>72566.759999999995</v>
      </c>
      <c r="AQ184" s="122">
        <v>30729.96</v>
      </c>
      <c r="AU184" s="83">
        <f t="shared" si="13"/>
        <v>977362.29</v>
      </c>
      <c r="AV184" s="21">
        <f t="shared" si="14"/>
        <v>58058</v>
      </c>
      <c r="AW184" s="84">
        <f t="shared" si="15"/>
        <v>919304.29</v>
      </c>
      <c r="AX184" s="24">
        <f t="shared" si="16"/>
        <v>339913.46</v>
      </c>
      <c r="AY184" s="25">
        <f t="shared" si="17"/>
        <v>287575.02</v>
      </c>
      <c r="AZ184" s="16">
        <f t="shared" si="18"/>
        <v>52338.44</v>
      </c>
      <c r="BA184" s="73" t="s">
        <v>24</v>
      </c>
    </row>
    <row r="185" spans="1:53" ht="15.75" thickBot="1" x14ac:dyDescent="0.3">
      <c r="A185" s="62" t="s">
        <v>335</v>
      </c>
      <c r="B185" s="62" t="s">
        <v>52</v>
      </c>
      <c r="C185" s="86">
        <v>4682</v>
      </c>
      <c r="D185" s="87" t="s">
        <v>991</v>
      </c>
      <c r="E185" s="56" t="s">
        <v>25</v>
      </c>
      <c r="F185" s="269">
        <v>344554.55</v>
      </c>
      <c r="G185" s="269">
        <v>27039.01</v>
      </c>
      <c r="J185" s="121">
        <v>188565.64</v>
      </c>
      <c r="K185" s="121">
        <v>0</v>
      </c>
      <c r="N185" s="56">
        <v>0</v>
      </c>
      <c r="O185" s="56">
        <v>878874.19</v>
      </c>
      <c r="P185" s="56">
        <v>283183.64</v>
      </c>
      <c r="Q185" s="56">
        <v>0</v>
      </c>
      <c r="R185" s="56">
        <v>0</v>
      </c>
      <c r="S185" s="273">
        <v>1540</v>
      </c>
      <c r="T185" s="273">
        <v>50154.5</v>
      </c>
      <c r="W185" s="273">
        <v>220000</v>
      </c>
      <c r="X185" s="273">
        <v>0</v>
      </c>
      <c r="AB185" s="56">
        <v>0</v>
      </c>
      <c r="AC185" s="56">
        <v>0</v>
      </c>
      <c r="AD185" s="56">
        <v>25970.84</v>
      </c>
      <c r="AE185" s="56">
        <v>4128965.53</v>
      </c>
      <c r="AF185" s="98">
        <v>59487.5</v>
      </c>
      <c r="AJ185" s="98">
        <v>78813.8</v>
      </c>
      <c r="AL185" s="299">
        <v>96013.8</v>
      </c>
      <c r="AN185" s="122">
        <v>360</v>
      </c>
      <c r="AP185" s="122">
        <v>48962.2</v>
      </c>
      <c r="AQ185" s="122">
        <v>17804.48</v>
      </c>
      <c r="AU185" s="83">
        <f t="shared" si="13"/>
        <v>560159.19999999995</v>
      </c>
      <c r="AV185" s="21">
        <f t="shared" si="14"/>
        <v>271694.5</v>
      </c>
      <c r="AW185" s="84">
        <f t="shared" si="15"/>
        <v>288464.69999999995</v>
      </c>
      <c r="AX185" s="24">
        <f t="shared" si="16"/>
        <v>138301.29999999999</v>
      </c>
      <c r="AY185" s="25">
        <f t="shared" si="17"/>
        <v>163140.48000000001</v>
      </c>
      <c r="AZ185" s="16">
        <f t="shared" si="18"/>
        <v>-24839.180000000022</v>
      </c>
      <c r="BA185" s="73" t="s">
        <v>25</v>
      </c>
    </row>
    <row r="186" spans="1:53" ht="15.75" thickBot="1" x14ac:dyDescent="0.3">
      <c r="A186" s="62" t="s">
        <v>335</v>
      </c>
      <c r="B186" s="62" t="s">
        <v>52</v>
      </c>
      <c r="C186" s="86">
        <v>5558</v>
      </c>
      <c r="D186" s="87" t="s">
        <v>992</v>
      </c>
      <c r="E186" s="56" t="s">
        <v>26</v>
      </c>
      <c r="F186" s="269">
        <v>259669.05</v>
      </c>
      <c r="G186" s="269">
        <v>0</v>
      </c>
      <c r="J186" s="121">
        <v>192929.4</v>
      </c>
      <c r="K186" s="121">
        <v>0</v>
      </c>
      <c r="N186" s="56">
        <v>0</v>
      </c>
      <c r="O186" s="56">
        <v>268186.28999999998</v>
      </c>
      <c r="P186" s="56">
        <v>585973.79</v>
      </c>
      <c r="Q186" s="56">
        <v>0</v>
      </c>
      <c r="R186" s="56">
        <v>0</v>
      </c>
      <c r="S186" s="273">
        <v>3100</v>
      </c>
      <c r="T186" s="273">
        <v>46974.6</v>
      </c>
      <c r="W186" s="273">
        <v>31900</v>
      </c>
      <c r="X186" s="273">
        <v>0</v>
      </c>
      <c r="AB186" s="56">
        <v>0</v>
      </c>
      <c r="AC186" s="56">
        <v>0</v>
      </c>
      <c r="AD186" s="56">
        <v>57389.81</v>
      </c>
      <c r="AE186" s="56">
        <v>1898710.57</v>
      </c>
      <c r="AF186" s="98">
        <v>44082.89</v>
      </c>
      <c r="AJ186" s="98">
        <v>204449.5</v>
      </c>
      <c r="AL186" s="299">
        <v>272869.5</v>
      </c>
      <c r="AP186" s="122">
        <v>64153.17</v>
      </c>
      <c r="AQ186" s="122">
        <v>12783.03</v>
      </c>
      <c r="AU186" s="83">
        <f t="shared" si="13"/>
        <v>452598.44999999995</v>
      </c>
      <c r="AV186" s="21">
        <f t="shared" si="14"/>
        <v>81974.600000000006</v>
      </c>
      <c r="AW186" s="84">
        <f t="shared" si="15"/>
        <v>370623.85</v>
      </c>
      <c r="AX186" s="24">
        <f t="shared" si="16"/>
        <v>248532.39</v>
      </c>
      <c r="AY186" s="25">
        <f t="shared" si="17"/>
        <v>349805.7</v>
      </c>
      <c r="AZ186" s="16">
        <f t="shared" si="18"/>
        <v>-101273.31</v>
      </c>
      <c r="BA186" s="73" t="s">
        <v>26</v>
      </c>
    </row>
    <row r="187" spans="1:53" ht="15.75" thickBot="1" x14ac:dyDescent="0.3">
      <c r="A187" s="62" t="s">
        <v>335</v>
      </c>
      <c r="B187" s="62" t="s">
        <v>52</v>
      </c>
      <c r="C187" s="86">
        <v>4731</v>
      </c>
      <c r="D187" s="87" t="s">
        <v>993</v>
      </c>
      <c r="E187" s="56" t="s">
        <v>27</v>
      </c>
      <c r="F187" s="269">
        <v>205135.91</v>
      </c>
      <c r="G187" s="269">
        <v>15764.01</v>
      </c>
      <c r="J187" s="121">
        <v>69179.56</v>
      </c>
      <c r="K187" s="121">
        <v>0</v>
      </c>
      <c r="N187" s="56">
        <v>0</v>
      </c>
      <c r="O187" s="56">
        <v>228652.47</v>
      </c>
      <c r="P187" s="56">
        <v>755922.57</v>
      </c>
      <c r="Q187" s="56">
        <v>0</v>
      </c>
      <c r="R187" s="56">
        <v>0</v>
      </c>
      <c r="S187" s="273">
        <v>0</v>
      </c>
      <c r="T187" s="273">
        <v>41861.43</v>
      </c>
      <c r="W187" s="273">
        <v>0</v>
      </c>
      <c r="X187" s="273">
        <v>2044.84</v>
      </c>
      <c r="AB187" s="56">
        <v>0</v>
      </c>
      <c r="AC187" s="56">
        <v>0</v>
      </c>
      <c r="AD187" s="56">
        <v>-846563.89</v>
      </c>
      <c r="AE187" s="56">
        <v>2242933.0699999998</v>
      </c>
      <c r="AF187" s="98">
        <v>84322.58</v>
      </c>
      <c r="AJ187" s="98">
        <v>127712.4</v>
      </c>
      <c r="AL187" s="299">
        <v>190252.4</v>
      </c>
      <c r="AP187" s="122">
        <v>54295.23</v>
      </c>
      <c r="AQ187" s="122">
        <v>23706.17</v>
      </c>
      <c r="AS187" s="122">
        <v>13175.16</v>
      </c>
      <c r="AU187" s="83">
        <f t="shared" si="13"/>
        <v>290079.48</v>
      </c>
      <c r="AV187" s="21">
        <f t="shared" si="14"/>
        <v>43906.27</v>
      </c>
      <c r="AW187" s="84">
        <f t="shared" si="15"/>
        <v>246173.21</v>
      </c>
      <c r="AX187" s="24">
        <f t="shared" si="16"/>
        <v>212034.97999999998</v>
      </c>
      <c r="AY187" s="25">
        <f t="shared" si="17"/>
        <v>281428.95999999996</v>
      </c>
      <c r="AZ187" s="16">
        <f t="shared" si="18"/>
        <v>-69393.979999999981</v>
      </c>
      <c r="BA187" s="73" t="s">
        <v>27</v>
      </c>
    </row>
    <row r="188" spans="1:53" ht="15.75" thickBot="1" x14ac:dyDescent="0.3">
      <c r="A188" s="62" t="s">
        <v>335</v>
      </c>
      <c r="B188" s="62" t="s">
        <v>52</v>
      </c>
      <c r="C188" s="86">
        <v>3338</v>
      </c>
      <c r="D188" s="87" t="s">
        <v>994</v>
      </c>
      <c r="E188" s="56" t="s">
        <v>1796</v>
      </c>
      <c r="F188" s="269">
        <v>26102.18</v>
      </c>
      <c r="G188" s="269">
        <v>8587</v>
      </c>
      <c r="J188" s="121">
        <v>125551.5</v>
      </c>
      <c r="K188" s="121">
        <v>0</v>
      </c>
      <c r="N188" s="56">
        <v>0</v>
      </c>
      <c r="O188" s="56">
        <v>909801.75</v>
      </c>
      <c r="P188" s="56">
        <v>402179.65</v>
      </c>
      <c r="Q188" s="56">
        <v>0</v>
      </c>
      <c r="R188" s="56">
        <v>0</v>
      </c>
      <c r="S188" s="273">
        <v>3220</v>
      </c>
      <c r="T188" s="273">
        <v>41292.5</v>
      </c>
      <c r="W188" s="273">
        <v>0</v>
      </c>
      <c r="X188" s="273">
        <v>0</v>
      </c>
      <c r="AB188" s="56">
        <v>0</v>
      </c>
      <c r="AC188" s="56">
        <v>0</v>
      </c>
      <c r="AD188" s="56">
        <v>19746.5</v>
      </c>
      <c r="AE188" s="56">
        <v>3605471.06</v>
      </c>
      <c r="AF188" s="98">
        <v>84293.71</v>
      </c>
      <c r="AJ188" s="98">
        <v>103730</v>
      </c>
      <c r="AL188" s="299">
        <v>179100</v>
      </c>
      <c r="AP188" s="122">
        <v>53409.11</v>
      </c>
      <c r="AQ188" s="122">
        <v>28373.21</v>
      </c>
      <c r="AU188" s="83">
        <f t="shared" si="13"/>
        <v>160240.68</v>
      </c>
      <c r="AV188" s="21">
        <f t="shared" si="14"/>
        <v>44512.5</v>
      </c>
      <c r="AW188" s="84">
        <f t="shared" si="15"/>
        <v>115728.18</v>
      </c>
      <c r="AX188" s="24">
        <f t="shared" si="16"/>
        <v>188023.71000000002</v>
      </c>
      <c r="AY188" s="25">
        <f t="shared" si="17"/>
        <v>260882.31999999998</v>
      </c>
      <c r="AZ188" s="16">
        <f t="shared" si="18"/>
        <v>-72858.609999999957</v>
      </c>
      <c r="BA188" s="73" t="s">
        <v>29</v>
      </c>
    </row>
    <row r="189" spans="1:53" s="25" customFormat="1" ht="15" thickBot="1" x14ac:dyDescent="0.25">
      <c r="A189" s="62" t="s">
        <v>335</v>
      </c>
      <c r="B189" s="62" t="s">
        <v>52</v>
      </c>
      <c r="C189" s="86">
        <v>6544</v>
      </c>
      <c r="D189" s="87" t="s">
        <v>995</v>
      </c>
      <c r="E189" s="56" t="s">
        <v>29</v>
      </c>
      <c r="F189" s="269">
        <v>343600.25</v>
      </c>
      <c r="G189" s="269">
        <v>158203.07</v>
      </c>
      <c r="H189" s="269"/>
      <c r="I189" s="269"/>
      <c r="J189" s="121">
        <v>321457.61</v>
      </c>
      <c r="K189" s="121">
        <v>0</v>
      </c>
      <c r="L189" s="56"/>
      <c r="M189" s="56"/>
      <c r="N189" s="56">
        <v>0</v>
      </c>
      <c r="O189" s="56">
        <v>2170424.83</v>
      </c>
      <c r="P189" s="56">
        <v>321259.69</v>
      </c>
      <c r="Q189" s="56">
        <v>0</v>
      </c>
      <c r="R189" s="56">
        <v>0</v>
      </c>
      <c r="S189" s="273">
        <v>2860</v>
      </c>
      <c r="T189" s="273">
        <v>28565.41</v>
      </c>
      <c r="U189" s="273"/>
      <c r="V189" s="273"/>
      <c r="W189" s="273">
        <v>0</v>
      </c>
      <c r="X189" s="273">
        <v>136000</v>
      </c>
      <c r="Y189" s="273"/>
      <c r="Z189" s="56"/>
      <c r="AA189" s="56"/>
      <c r="AB189" s="56">
        <v>0</v>
      </c>
      <c r="AC189" s="56">
        <v>0</v>
      </c>
      <c r="AD189" s="56">
        <v>66037.240000000005</v>
      </c>
      <c r="AE189" s="56">
        <v>3600900</v>
      </c>
      <c r="AF189" s="98">
        <v>150121.98000000001</v>
      </c>
      <c r="AG189" s="98"/>
      <c r="AH189" s="98"/>
      <c r="AI189" s="98"/>
      <c r="AJ189" s="98">
        <v>129417.1</v>
      </c>
      <c r="AK189" s="98">
        <v>438000</v>
      </c>
      <c r="AL189" s="299">
        <v>191427.1</v>
      </c>
      <c r="AM189" s="122"/>
      <c r="AN189" s="122"/>
      <c r="AO189" s="122"/>
      <c r="AP189" s="122">
        <v>78673.460000000006</v>
      </c>
      <c r="AQ189" s="122">
        <v>36927.43</v>
      </c>
      <c r="AR189" s="122"/>
      <c r="AS189" s="122"/>
      <c r="AT189" s="122"/>
      <c r="AU189" s="83">
        <f t="shared" si="13"/>
        <v>823260.92999999993</v>
      </c>
      <c r="AV189" s="21">
        <f t="shared" si="14"/>
        <v>167425.41</v>
      </c>
      <c r="AW189" s="84">
        <f t="shared" si="15"/>
        <v>655835.5199999999</v>
      </c>
      <c r="AX189" s="24">
        <f t="shared" si="16"/>
        <v>717539.08000000007</v>
      </c>
      <c r="AY189" s="25">
        <f t="shared" si="17"/>
        <v>307027.99</v>
      </c>
      <c r="AZ189" s="16">
        <f t="shared" si="18"/>
        <v>410511.09000000008</v>
      </c>
      <c r="BA189" s="82"/>
    </row>
    <row r="190" spans="1:53" ht="15" thickBot="1" x14ac:dyDescent="0.25">
      <c r="A190" s="62" t="s">
        <v>336</v>
      </c>
      <c r="B190" s="62" t="s">
        <v>53</v>
      </c>
      <c r="C190" s="86">
        <v>2511</v>
      </c>
      <c r="D190" s="87" t="s">
        <v>996</v>
      </c>
      <c r="E190" s="56" t="s">
        <v>1755</v>
      </c>
      <c r="F190" s="269">
        <v>234861.35</v>
      </c>
      <c r="G190" s="269">
        <v>4521</v>
      </c>
      <c r="J190" s="121">
        <v>68944.81</v>
      </c>
      <c r="K190" s="121">
        <v>0</v>
      </c>
      <c r="N190" s="56">
        <v>0</v>
      </c>
      <c r="O190" s="56">
        <v>819647.59</v>
      </c>
      <c r="P190" s="56">
        <v>1223.3599999999999</v>
      </c>
      <c r="Q190" s="56">
        <v>0</v>
      </c>
      <c r="R190" s="56">
        <v>0</v>
      </c>
      <c r="S190" s="273">
        <v>0</v>
      </c>
      <c r="T190" s="273">
        <v>24032</v>
      </c>
      <c r="W190" s="273">
        <v>0</v>
      </c>
      <c r="X190" s="273">
        <v>3750</v>
      </c>
      <c r="AB190" s="56">
        <v>0</v>
      </c>
      <c r="AC190" s="56">
        <v>0</v>
      </c>
      <c r="AD190" s="56">
        <v>15000</v>
      </c>
      <c r="AE190" s="56">
        <v>2938659.03</v>
      </c>
      <c r="AF190" s="98">
        <v>95731.67</v>
      </c>
      <c r="AJ190" s="98">
        <v>158803.59</v>
      </c>
      <c r="AK190" s="98">
        <v>2500</v>
      </c>
      <c r="AL190" s="299">
        <v>192468.59</v>
      </c>
      <c r="AP190" s="122">
        <v>39630.47</v>
      </c>
      <c r="AQ190" s="122">
        <v>16937.16</v>
      </c>
      <c r="AU190" s="83">
        <f t="shared" si="13"/>
        <v>308327.16000000003</v>
      </c>
      <c r="AV190" s="21">
        <f t="shared" si="14"/>
        <v>27782</v>
      </c>
      <c r="AW190" s="84">
        <f t="shared" si="15"/>
        <v>280545.16000000003</v>
      </c>
      <c r="AX190" s="24">
        <f t="shared" si="16"/>
        <v>257035.26</v>
      </c>
      <c r="AY190" s="25">
        <f t="shared" si="17"/>
        <v>249036.22</v>
      </c>
      <c r="AZ190" s="16">
        <f t="shared" si="18"/>
        <v>7999.0400000000081</v>
      </c>
      <c r="BA190" s="25"/>
    </row>
    <row r="191" spans="1:53" ht="15" thickBot="1" x14ac:dyDescent="0.25">
      <c r="A191" s="62" t="s">
        <v>336</v>
      </c>
      <c r="B191" s="62" t="s">
        <v>53</v>
      </c>
      <c r="C191" s="86">
        <v>3129</v>
      </c>
      <c r="D191" s="87" t="s">
        <v>997</v>
      </c>
      <c r="E191" s="56" t="s">
        <v>1756</v>
      </c>
      <c r="F191" s="269">
        <v>17986.46</v>
      </c>
      <c r="G191" s="269">
        <v>1275</v>
      </c>
      <c r="J191" s="121">
        <v>173725.01</v>
      </c>
      <c r="K191" s="121">
        <v>0</v>
      </c>
      <c r="N191" s="56">
        <v>0</v>
      </c>
      <c r="O191" s="56">
        <v>1795971.55</v>
      </c>
      <c r="P191" s="56">
        <v>605402.24</v>
      </c>
      <c r="Q191" s="56">
        <v>0</v>
      </c>
      <c r="R191" s="56">
        <v>0</v>
      </c>
      <c r="S191" s="273">
        <v>0</v>
      </c>
      <c r="T191" s="273">
        <v>65666.850000000006</v>
      </c>
      <c r="W191" s="273">
        <v>0</v>
      </c>
      <c r="X191" s="273">
        <v>527.4</v>
      </c>
      <c r="AB191" s="56">
        <v>0</v>
      </c>
      <c r="AC191" s="56">
        <v>0</v>
      </c>
      <c r="AD191" s="56">
        <v>11100</v>
      </c>
      <c r="AE191" s="56">
        <v>309271.51</v>
      </c>
      <c r="AF191" s="98">
        <v>90187.93</v>
      </c>
      <c r="AJ191" s="98">
        <v>142079</v>
      </c>
      <c r="AK191" s="98">
        <v>3000</v>
      </c>
      <c r="AL191" s="299">
        <v>176519</v>
      </c>
      <c r="AP191" s="122">
        <v>51943.29</v>
      </c>
      <c r="AQ191" s="122">
        <v>2620.0700000000002</v>
      </c>
      <c r="AU191" s="83">
        <f t="shared" si="13"/>
        <v>192986.47</v>
      </c>
      <c r="AV191" s="21">
        <f t="shared" si="14"/>
        <v>66194.25</v>
      </c>
      <c r="AW191" s="84">
        <f t="shared" si="15"/>
        <v>126792.22</v>
      </c>
      <c r="AX191" s="24">
        <f t="shared" si="16"/>
        <v>235266.93</v>
      </c>
      <c r="AY191" s="25">
        <f t="shared" si="17"/>
        <v>231082.36000000002</v>
      </c>
      <c r="AZ191" s="16">
        <f t="shared" si="18"/>
        <v>4184.5699999999779</v>
      </c>
    </row>
    <row r="192" spans="1:53" ht="15" thickBot="1" x14ac:dyDescent="0.25">
      <c r="A192" s="62" t="s">
        <v>336</v>
      </c>
      <c r="B192" s="62" t="s">
        <v>53</v>
      </c>
      <c r="C192" s="86">
        <v>5633</v>
      </c>
      <c r="D192" s="87" t="s">
        <v>998</v>
      </c>
      <c r="E192" s="56" t="s">
        <v>1757</v>
      </c>
      <c r="F192" s="269">
        <v>278506</v>
      </c>
      <c r="G192" s="269">
        <v>700</v>
      </c>
      <c r="J192" s="121">
        <v>102777.93</v>
      </c>
      <c r="K192" s="121">
        <v>0</v>
      </c>
      <c r="N192" s="56">
        <v>0</v>
      </c>
      <c r="O192" s="56">
        <v>2707339.05</v>
      </c>
      <c r="P192" s="56">
        <v>285151.8</v>
      </c>
      <c r="Q192" s="56">
        <v>0</v>
      </c>
      <c r="R192" s="56">
        <v>0</v>
      </c>
      <c r="S192" s="273">
        <v>0</v>
      </c>
      <c r="T192" s="273">
        <v>42217</v>
      </c>
      <c r="W192" s="273">
        <v>0</v>
      </c>
      <c r="X192" s="273">
        <v>8116.82</v>
      </c>
      <c r="AB192" s="56">
        <v>0</v>
      </c>
      <c r="AC192" s="56">
        <v>0</v>
      </c>
      <c r="AD192" s="56">
        <v>15000</v>
      </c>
      <c r="AE192" s="56">
        <v>2920045.89</v>
      </c>
      <c r="AF192" s="98">
        <v>158925.24</v>
      </c>
      <c r="AJ192" s="98">
        <v>208393.5</v>
      </c>
      <c r="AK192" s="98">
        <v>4040</v>
      </c>
      <c r="AL192" s="299">
        <v>269403.5</v>
      </c>
      <c r="AP192" s="122">
        <v>55449.11</v>
      </c>
      <c r="AQ192" s="122">
        <v>35991.910000000003</v>
      </c>
      <c r="AU192" s="83">
        <f t="shared" si="13"/>
        <v>381983.93</v>
      </c>
      <c r="AV192" s="21">
        <f t="shared" si="14"/>
        <v>50333.82</v>
      </c>
      <c r="AW192" s="84">
        <f t="shared" si="15"/>
        <v>331650.11</v>
      </c>
      <c r="AX192" s="24">
        <f t="shared" si="16"/>
        <v>371358.74</v>
      </c>
      <c r="AY192" s="25">
        <f t="shared" si="17"/>
        <v>360844.52</v>
      </c>
      <c r="AZ192" s="16">
        <f t="shared" si="18"/>
        <v>10514.219999999972</v>
      </c>
    </row>
    <row r="193" spans="1:52" ht="15" thickBot="1" x14ac:dyDescent="0.25">
      <c r="A193" s="62" t="s">
        <v>336</v>
      </c>
      <c r="B193" s="62" t="s">
        <v>53</v>
      </c>
      <c r="C193" s="86">
        <v>1850</v>
      </c>
      <c r="D193" s="87" t="s">
        <v>999</v>
      </c>
      <c r="E193" s="56" t="s">
        <v>1758</v>
      </c>
      <c r="F193" s="269">
        <v>369699.4</v>
      </c>
      <c r="G193" s="269">
        <v>1648</v>
      </c>
      <c r="J193" s="121">
        <v>69464.14</v>
      </c>
      <c r="K193" s="121">
        <v>0</v>
      </c>
      <c r="N193" s="56">
        <v>0</v>
      </c>
      <c r="O193" s="56">
        <v>520967.58</v>
      </c>
      <c r="P193" s="56">
        <v>406493.67</v>
      </c>
      <c r="Q193" s="56">
        <v>0</v>
      </c>
      <c r="R193" s="56">
        <v>0</v>
      </c>
      <c r="S193" s="273">
        <v>0</v>
      </c>
      <c r="T193" s="273">
        <v>33620</v>
      </c>
      <c r="W193" s="273">
        <v>0</v>
      </c>
      <c r="X193" s="273">
        <v>0</v>
      </c>
      <c r="AB193" s="56">
        <v>0</v>
      </c>
      <c r="AC193" s="56">
        <v>0</v>
      </c>
      <c r="AD193" s="56">
        <v>10000</v>
      </c>
      <c r="AE193" s="56">
        <v>2662416.9900000002</v>
      </c>
      <c r="AF193" s="98">
        <v>95072.31</v>
      </c>
      <c r="AJ193" s="98">
        <v>85323</v>
      </c>
      <c r="AK193" s="98">
        <v>3000</v>
      </c>
      <c r="AL193" s="299">
        <v>128203</v>
      </c>
      <c r="AP193" s="122">
        <v>41749.31</v>
      </c>
      <c r="AQ193" s="122">
        <v>14549.2</v>
      </c>
      <c r="AU193" s="83">
        <f t="shared" si="13"/>
        <v>440811.54000000004</v>
      </c>
      <c r="AV193" s="21">
        <f t="shared" si="14"/>
        <v>33620</v>
      </c>
      <c r="AW193" s="84">
        <f t="shared" si="15"/>
        <v>407191.54000000004</v>
      </c>
      <c r="AX193" s="24">
        <f t="shared" si="16"/>
        <v>183395.31</v>
      </c>
      <c r="AY193" s="25">
        <f t="shared" si="17"/>
        <v>184501.51</v>
      </c>
      <c r="AZ193" s="16">
        <f t="shared" si="18"/>
        <v>-1106.2000000000116</v>
      </c>
    </row>
    <row r="194" spans="1:52" ht="15" thickBot="1" x14ac:dyDescent="0.25">
      <c r="A194" s="62" t="s">
        <v>336</v>
      </c>
      <c r="B194" s="62" t="s">
        <v>53</v>
      </c>
      <c r="C194" s="86">
        <v>3330</v>
      </c>
      <c r="D194" s="87" t="s">
        <v>1000</v>
      </c>
      <c r="E194" s="56" t="s">
        <v>1759</v>
      </c>
      <c r="F194" s="269">
        <v>586953.94999999995</v>
      </c>
      <c r="G194" s="269">
        <v>0</v>
      </c>
      <c r="J194" s="121">
        <v>62569.05</v>
      </c>
      <c r="K194" s="121">
        <v>0</v>
      </c>
      <c r="N194" s="56">
        <v>0</v>
      </c>
      <c r="O194" s="56">
        <v>328347.8</v>
      </c>
      <c r="P194" s="56">
        <v>212885.95</v>
      </c>
      <c r="Q194" s="56">
        <v>0</v>
      </c>
      <c r="R194" s="56">
        <v>0</v>
      </c>
      <c r="S194" s="273">
        <v>0</v>
      </c>
      <c r="T194" s="273">
        <v>53212.9</v>
      </c>
      <c r="W194" s="273">
        <v>0</v>
      </c>
      <c r="X194" s="273">
        <v>0</v>
      </c>
      <c r="AB194" s="56">
        <v>0</v>
      </c>
      <c r="AC194" s="56">
        <v>0</v>
      </c>
      <c r="AD194" s="56">
        <v>0</v>
      </c>
      <c r="AE194" s="56">
        <v>2577037.9500000002</v>
      </c>
      <c r="AF194" s="98">
        <v>112058.89</v>
      </c>
      <c r="AJ194" s="98">
        <v>50424.5</v>
      </c>
      <c r="AL194" s="299">
        <v>107064.5</v>
      </c>
      <c r="AP194" s="122">
        <v>53106.37</v>
      </c>
      <c r="AQ194" s="122">
        <v>15461.39</v>
      </c>
      <c r="AU194" s="83">
        <f t="shared" si="13"/>
        <v>649523</v>
      </c>
      <c r="AV194" s="21">
        <f t="shared" si="14"/>
        <v>53212.9</v>
      </c>
      <c r="AW194" s="84">
        <f t="shared" si="15"/>
        <v>596310.1</v>
      </c>
      <c r="AX194" s="24">
        <f t="shared" si="16"/>
        <v>162483.39000000001</v>
      </c>
      <c r="AY194" s="25">
        <f t="shared" si="17"/>
        <v>175632.26</v>
      </c>
      <c r="AZ194" s="16">
        <f t="shared" si="18"/>
        <v>-13148.869999999995</v>
      </c>
    </row>
    <row r="195" spans="1:52" ht="15" thickBot="1" x14ac:dyDescent="0.25">
      <c r="A195" s="62" t="s">
        <v>344</v>
      </c>
      <c r="B195" s="62" t="s">
        <v>54</v>
      </c>
      <c r="C195" s="86">
        <v>3397</v>
      </c>
      <c r="D195" s="87" t="s">
        <v>1001</v>
      </c>
      <c r="E195" s="56" t="s">
        <v>1760</v>
      </c>
      <c r="F195" s="269">
        <v>941501.53</v>
      </c>
      <c r="G195" s="269">
        <v>20522</v>
      </c>
      <c r="J195" s="121">
        <v>109993.32</v>
      </c>
      <c r="K195" s="121">
        <v>0</v>
      </c>
      <c r="N195" s="56">
        <v>0</v>
      </c>
      <c r="O195" s="56">
        <v>814747.24</v>
      </c>
      <c r="P195" s="56">
        <v>688157.06</v>
      </c>
      <c r="Q195" s="56">
        <v>0</v>
      </c>
      <c r="R195" s="56">
        <v>0</v>
      </c>
      <c r="S195" s="273">
        <v>0</v>
      </c>
      <c r="T195" s="273">
        <v>25600</v>
      </c>
      <c r="W195" s="273">
        <v>0</v>
      </c>
      <c r="X195" s="273">
        <v>46940.89</v>
      </c>
      <c r="AB195" s="56">
        <v>0</v>
      </c>
      <c r="AC195" s="56">
        <v>0</v>
      </c>
      <c r="AD195" s="56">
        <v>346409.94</v>
      </c>
      <c r="AE195" s="56">
        <v>2987149.95</v>
      </c>
      <c r="AF195" s="98">
        <v>73571</v>
      </c>
      <c r="AJ195" s="98">
        <v>70510</v>
      </c>
      <c r="AL195" s="299">
        <v>127240</v>
      </c>
      <c r="AP195" s="122">
        <v>39356.21</v>
      </c>
      <c r="AQ195" s="122">
        <v>29866.85</v>
      </c>
      <c r="AU195" s="83">
        <f t="shared" si="13"/>
        <v>1072016.8500000001</v>
      </c>
      <c r="AV195" s="21">
        <f t="shared" si="14"/>
        <v>72540.89</v>
      </c>
      <c r="AW195" s="84">
        <f t="shared" si="15"/>
        <v>999475.96000000008</v>
      </c>
      <c r="AX195" s="24">
        <f t="shared" si="16"/>
        <v>144081</v>
      </c>
      <c r="AY195" s="25">
        <f t="shared" si="17"/>
        <v>196463.06</v>
      </c>
      <c r="AZ195" s="16">
        <f t="shared" si="18"/>
        <v>-52382.06</v>
      </c>
    </row>
    <row r="196" spans="1:52" ht="15" thickBot="1" x14ac:dyDescent="0.25">
      <c r="A196" s="62" t="s">
        <v>344</v>
      </c>
      <c r="B196" s="62" t="s">
        <v>54</v>
      </c>
      <c r="C196" s="86">
        <v>2599</v>
      </c>
      <c r="D196" s="87" t="s">
        <v>1002</v>
      </c>
      <c r="E196" s="56" t="s">
        <v>1761</v>
      </c>
      <c r="F196" s="269">
        <v>745772.52</v>
      </c>
      <c r="G196" s="269">
        <v>3806.16</v>
      </c>
      <c r="J196" s="121">
        <v>185890.93</v>
      </c>
      <c r="K196" s="121">
        <v>0</v>
      </c>
      <c r="N196" s="56">
        <v>0</v>
      </c>
      <c r="O196" s="56">
        <v>3295997.84</v>
      </c>
      <c r="P196" s="56">
        <v>310790.53000000003</v>
      </c>
      <c r="Q196" s="56">
        <v>0</v>
      </c>
      <c r="R196" s="56">
        <v>0</v>
      </c>
      <c r="S196" s="273">
        <v>0</v>
      </c>
      <c r="T196" s="273">
        <v>0</v>
      </c>
      <c r="W196" s="273">
        <v>16300</v>
      </c>
      <c r="X196" s="273">
        <v>934.57</v>
      </c>
      <c r="AB196" s="56">
        <v>0</v>
      </c>
      <c r="AC196" s="56">
        <v>0</v>
      </c>
      <c r="AD196" s="56">
        <v>178471.18</v>
      </c>
      <c r="AE196" s="56">
        <v>2987149.95</v>
      </c>
      <c r="AF196" s="98">
        <v>53926.58</v>
      </c>
      <c r="AJ196" s="98">
        <v>155700</v>
      </c>
      <c r="AL196" s="299">
        <v>155700</v>
      </c>
      <c r="AP196" s="122">
        <v>62208.97</v>
      </c>
      <c r="AQ196" s="122">
        <v>590.59</v>
      </c>
      <c r="AU196" s="83">
        <f t="shared" ref="AU196:AU222" si="19">SUM(F196:K196)</f>
        <v>935469.6100000001</v>
      </c>
      <c r="AV196" s="21">
        <f t="shared" ref="AV196:AV222" si="20">SUM(S196:Y196)</f>
        <v>17234.57</v>
      </c>
      <c r="AW196" s="84">
        <f t="shared" si="15"/>
        <v>918235.04000000015</v>
      </c>
      <c r="AX196" s="24">
        <f t="shared" si="16"/>
        <v>209626.58000000002</v>
      </c>
      <c r="AY196" s="25">
        <f t="shared" si="17"/>
        <v>218499.56</v>
      </c>
      <c r="AZ196" s="16">
        <f t="shared" si="18"/>
        <v>-8872.9799999999814</v>
      </c>
    </row>
    <row r="197" spans="1:52" ht="15" thickBot="1" x14ac:dyDescent="0.25">
      <c r="A197" s="62" t="s">
        <v>344</v>
      </c>
      <c r="B197" s="62" t="s">
        <v>54</v>
      </c>
      <c r="C197" s="86">
        <v>3184</v>
      </c>
      <c r="D197" s="87" t="s">
        <v>1003</v>
      </c>
      <c r="E197" s="56" t="s">
        <v>1762</v>
      </c>
      <c r="F197" s="269">
        <v>788688.79</v>
      </c>
      <c r="G197" s="269">
        <v>14941</v>
      </c>
      <c r="J197" s="121">
        <v>98226.17</v>
      </c>
      <c r="K197" s="121">
        <v>0</v>
      </c>
      <c r="N197" s="56">
        <v>0</v>
      </c>
      <c r="O197" s="56">
        <v>748379.8</v>
      </c>
      <c r="P197" s="56">
        <v>221090.5</v>
      </c>
      <c r="Q197" s="56">
        <v>0</v>
      </c>
      <c r="R197" s="56">
        <v>0</v>
      </c>
      <c r="S197" s="273">
        <v>0</v>
      </c>
      <c r="T197" s="273">
        <v>19323</v>
      </c>
      <c r="W197" s="273">
        <v>0</v>
      </c>
      <c r="X197" s="273">
        <v>0</v>
      </c>
      <c r="AB197" s="56">
        <v>0</v>
      </c>
      <c r="AC197" s="56">
        <v>0</v>
      </c>
      <c r="AD197" s="56">
        <v>321172.95</v>
      </c>
      <c r="AE197" s="56">
        <v>2090614.96</v>
      </c>
      <c r="AF197" s="98">
        <v>86774.85</v>
      </c>
      <c r="AJ197" s="98">
        <v>128809.4</v>
      </c>
      <c r="AL197" s="299">
        <v>163969.4</v>
      </c>
      <c r="AP197" s="122">
        <v>39471.230000000003</v>
      </c>
      <c r="AQ197" s="122">
        <v>16810.349999999999</v>
      </c>
      <c r="AR197" s="122">
        <v>0</v>
      </c>
      <c r="AU197" s="83">
        <f t="shared" si="19"/>
        <v>901855.96000000008</v>
      </c>
      <c r="AV197" s="21">
        <f t="shared" si="20"/>
        <v>19323</v>
      </c>
      <c r="AW197" s="84">
        <f t="shared" ref="AW197:AW222" si="21">AU197-AV197</f>
        <v>882532.96000000008</v>
      </c>
      <c r="AX197" s="24">
        <f t="shared" ref="AX197:AX222" si="22">SUM(AF197:AK197)</f>
        <v>215584.25</v>
      </c>
      <c r="AY197" s="25">
        <f t="shared" ref="AY197:AY222" si="23">SUM(AL197:AT197)</f>
        <v>220250.98</v>
      </c>
      <c r="AZ197" s="16">
        <f t="shared" ref="AZ197:AZ222" si="24">AX197-AY197</f>
        <v>-4666.7300000000105</v>
      </c>
    </row>
    <row r="198" spans="1:52" ht="15" thickBot="1" x14ac:dyDescent="0.25">
      <c r="A198" s="62" t="s">
        <v>344</v>
      </c>
      <c r="B198" s="62" t="s">
        <v>54</v>
      </c>
      <c r="C198" s="86">
        <v>4760</v>
      </c>
      <c r="D198" s="87" t="s">
        <v>1004</v>
      </c>
      <c r="E198" s="56" t="s">
        <v>1763</v>
      </c>
      <c r="F198" s="269">
        <v>813155.65</v>
      </c>
      <c r="G198" s="269">
        <v>161474.79999999999</v>
      </c>
      <c r="J198" s="121">
        <v>79762.740000000005</v>
      </c>
      <c r="K198" s="121">
        <v>0</v>
      </c>
      <c r="N198" s="56">
        <v>0</v>
      </c>
      <c r="O198" s="56">
        <v>590130.49</v>
      </c>
      <c r="P198" s="56">
        <v>576466.66</v>
      </c>
      <c r="Q198" s="56">
        <v>0</v>
      </c>
      <c r="R198" s="56">
        <v>0</v>
      </c>
      <c r="S198" s="273">
        <v>0</v>
      </c>
      <c r="T198" s="273">
        <v>48150</v>
      </c>
      <c r="W198" s="273">
        <v>0</v>
      </c>
      <c r="X198" s="273">
        <v>164</v>
      </c>
      <c r="AB198" s="56">
        <v>0</v>
      </c>
      <c r="AC198" s="56">
        <v>0</v>
      </c>
      <c r="AD198" s="56">
        <v>0</v>
      </c>
      <c r="AE198" s="56">
        <v>433496.95</v>
      </c>
      <c r="AF198" s="98">
        <v>183065.8</v>
      </c>
      <c r="AJ198" s="98">
        <v>133220</v>
      </c>
      <c r="AL198" s="299">
        <v>168780</v>
      </c>
      <c r="AP198" s="122">
        <v>37855.29</v>
      </c>
      <c r="AQ198" s="122">
        <v>26818.12</v>
      </c>
      <c r="AU198" s="83">
        <f t="shared" si="19"/>
        <v>1054393.19</v>
      </c>
      <c r="AV198" s="21">
        <f t="shared" si="20"/>
        <v>48314</v>
      </c>
      <c r="AW198" s="84">
        <f t="shared" si="21"/>
        <v>1006079.19</v>
      </c>
      <c r="AX198" s="24">
        <f t="shared" si="22"/>
        <v>316285.8</v>
      </c>
      <c r="AY198" s="25">
        <f t="shared" si="23"/>
        <v>233453.41</v>
      </c>
      <c r="AZ198" s="16">
        <f t="shared" si="24"/>
        <v>82832.389999999985</v>
      </c>
    </row>
    <row r="199" spans="1:52" ht="15" thickBot="1" x14ac:dyDescent="0.25">
      <c r="A199" s="62" t="s">
        <v>347</v>
      </c>
      <c r="B199" s="62" t="s">
        <v>55</v>
      </c>
      <c r="C199" s="86">
        <v>3288</v>
      </c>
      <c r="D199" s="87" t="s">
        <v>1005</v>
      </c>
      <c r="E199" s="56" t="s">
        <v>1764</v>
      </c>
      <c r="F199" s="269">
        <v>668891.68999999994</v>
      </c>
      <c r="G199" s="269">
        <v>0</v>
      </c>
      <c r="J199" s="121">
        <v>130964.89</v>
      </c>
      <c r="K199" s="121">
        <v>7374</v>
      </c>
      <c r="N199" s="56">
        <v>0</v>
      </c>
      <c r="O199" s="56">
        <v>1117178.94</v>
      </c>
      <c r="P199" s="56">
        <v>82020.12</v>
      </c>
      <c r="Q199" s="56">
        <v>0</v>
      </c>
      <c r="R199" s="56">
        <v>0</v>
      </c>
      <c r="S199" s="273">
        <v>17500</v>
      </c>
      <c r="T199" s="273">
        <v>61595.82</v>
      </c>
      <c r="W199" s="273">
        <v>7640</v>
      </c>
      <c r="X199" s="273">
        <v>0</v>
      </c>
      <c r="AB199" s="56">
        <v>0</v>
      </c>
      <c r="AC199" s="56">
        <v>0</v>
      </c>
      <c r="AD199" s="56">
        <v>-1888514.13</v>
      </c>
      <c r="AE199" s="56">
        <v>4047651.72</v>
      </c>
      <c r="AF199" s="98">
        <v>109536.97</v>
      </c>
      <c r="AJ199" s="98">
        <v>133240</v>
      </c>
      <c r="AL199" s="299">
        <v>133240</v>
      </c>
      <c r="AP199" s="122">
        <v>30475.9</v>
      </c>
      <c r="AQ199" s="122">
        <v>124989.56</v>
      </c>
      <c r="AU199" s="83">
        <f t="shared" si="19"/>
        <v>807230.58</v>
      </c>
      <c r="AV199" s="21">
        <f t="shared" si="20"/>
        <v>86735.82</v>
      </c>
      <c r="AW199" s="84">
        <f t="shared" si="21"/>
        <v>720494.76</v>
      </c>
      <c r="AX199" s="24">
        <f t="shared" si="22"/>
        <v>242776.97</v>
      </c>
      <c r="AY199" s="25">
        <f t="shared" si="23"/>
        <v>288705.45999999996</v>
      </c>
      <c r="AZ199" s="16">
        <f t="shared" si="24"/>
        <v>-45928.489999999962</v>
      </c>
    </row>
    <row r="200" spans="1:52" ht="15" thickBot="1" x14ac:dyDescent="0.25">
      <c r="A200" s="62" t="s">
        <v>347</v>
      </c>
      <c r="B200" s="62" t="s">
        <v>55</v>
      </c>
      <c r="C200" s="86">
        <v>2561</v>
      </c>
      <c r="D200" s="87" t="s">
        <v>1006</v>
      </c>
      <c r="E200" s="56" t="s">
        <v>1765</v>
      </c>
      <c r="F200" s="269">
        <v>516686.86</v>
      </c>
      <c r="G200" s="269">
        <v>0</v>
      </c>
      <c r="J200" s="121">
        <v>80548.98</v>
      </c>
      <c r="K200" s="121">
        <v>0</v>
      </c>
      <c r="N200" s="56">
        <v>0</v>
      </c>
      <c r="O200" s="56">
        <v>858258.4</v>
      </c>
      <c r="P200" s="56">
        <v>337119.56</v>
      </c>
      <c r="Q200" s="56">
        <v>0</v>
      </c>
      <c r="R200" s="56">
        <v>0</v>
      </c>
      <c r="S200" s="273">
        <v>3500</v>
      </c>
      <c r="T200" s="273">
        <v>82800.73</v>
      </c>
      <c r="W200" s="273">
        <v>0</v>
      </c>
      <c r="X200" s="273">
        <v>0</v>
      </c>
      <c r="AB200" s="56">
        <v>0</v>
      </c>
      <c r="AC200" s="56">
        <v>0</v>
      </c>
      <c r="AD200" s="56">
        <v>898871.81</v>
      </c>
      <c r="AE200" s="56">
        <v>769808.6</v>
      </c>
      <c r="AF200" s="98">
        <v>81727.75</v>
      </c>
      <c r="AJ200" s="98">
        <v>97583</v>
      </c>
      <c r="AL200" s="299">
        <v>132083</v>
      </c>
      <c r="AP200" s="122">
        <v>37565.449999999997</v>
      </c>
      <c r="AQ200" s="122">
        <v>15037.34</v>
      </c>
      <c r="AU200" s="83">
        <f t="shared" si="19"/>
        <v>597235.84</v>
      </c>
      <c r="AV200" s="21">
        <f t="shared" si="20"/>
        <v>86300.73</v>
      </c>
      <c r="AW200" s="84">
        <f t="shared" si="21"/>
        <v>510935.11</v>
      </c>
      <c r="AX200" s="24">
        <f t="shared" si="22"/>
        <v>179310.75</v>
      </c>
      <c r="AY200" s="25">
        <f t="shared" si="23"/>
        <v>184685.79</v>
      </c>
      <c r="AZ200" s="16">
        <f t="shared" si="24"/>
        <v>-5375.0400000000081</v>
      </c>
    </row>
    <row r="201" spans="1:52" ht="15" thickBot="1" x14ac:dyDescent="0.25">
      <c r="A201" s="62" t="s">
        <v>347</v>
      </c>
      <c r="B201" s="62" t="s">
        <v>55</v>
      </c>
      <c r="C201" s="86">
        <v>3118</v>
      </c>
      <c r="D201" s="87" t="s">
        <v>1007</v>
      </c>
      <c r="E201" s="56" t="s">
        <v>1766</v>
      </c>
      <c r="F201" s="269">
        <v>348336.35</v>
      </c>
      <c r="G201" s="269">
        <v>122320.53</v>
      </c>
      <c r="J201" s="121">
        <v>80276.509999999995</v>
      </c>
      <c r="K201" s="121">
        <v>0</v>
      </c>
      <c r="N201" s="56">
        <v>0</v>
      </c>
      <c r="O201" s="56">
        <v>1036077.45</v>
      </c>
      <c r="P201" s="56">
        <v>198813.21</v>
      </c>
      <c r="Q201" s="56">
        <v>0</v>
      </c>
      <c r="R201" s="56">
        <v>0</v>
      </c>
      <c r="S201" s="273">
        <v>8500</v>
      </c>
      <c r="T201" s="273">
        <v>22020</v>
      </c>
      <c r="W201" s="273">
        <v>57679</v>
      </c>
      <c r="X201" s="273">
        <v>0</v>
      </c>
      <c r="AB201" s="56">
        <v>0</v>
      </c>
      <c r="AC201" s="56">
        <v>0</v>
      </c>
      <c r="AD201" s="56">
        <v>1838407.9</v>
      </c>
      <c r="AE201" s="56">
        <v>0</v>
      </c>
      <c r="AF201" s="98">
        <v>117038.02</v>
      </c>
      <c r="AG201" s="98">
        <v>195000</v>
      </c>
      <c r="AJ201" s="98">
        <v>102284</v>
      </c>
      <c r="AL201" s="299">
        <v>167494</v>
      </c>
      <c r="AP201" s="122">
        <v>164187.06</v>
      </c>
      <c r="AQ201" s="122">
        <v>13531.25</v>
      </c>
      <c r="AU201" s="83">
        <f t="shared" si="19"/>
        <v>550933.39</v>
      </c>
      <c r="AV201" s="21">
        <f t="shared" si="20"/>
        <v>88199</v>
      </c>
      <c r="AW201" s="84">
        <f t="shared" si="21"/>
        <v>462734.39</v>
      </c>
      <c r="AX201" s="24">
        <f t="shared" si="22"/>
        <v>414322.02</v>
      </c>
      <c r="AY201" s="25">
        <f t="shared" si="23"/>
        <v>345212.31</v>
      </c>
      <c r="AZ201" s="16">
        <f t="shared" si="24"/>
        <v>69109.710000000021</v>
      </c>
    </row>
    <row r="202" spans="1:52" ht="15" thickBot="1" x14ac:dyDescent="0.25">
      <c r="A202" s="62" t="s">
        <v>347</v>
      </c>
      <c r="B202" s="62" t="s">
        <v>55</v>
      </c>
      <c r="C202" s="86">
        <v>1408</v>
      </c>
      <c r="D202" s="87" t="s">
        <v>1008</v>
      </c>
      <c r="E202" s="56" t="s">
        <v>1767</v>
      </c>
      <c r="F202" s="269">
        <v>262135.51</v>
      </c>
      <c r="G202" s="269">
        <v>0</v>
      </c>
      <c r="J202" s="121">
        <v>28321.31</v>
      </c>
      <c r="K202" s="121">
        <v>0</v>
      </c>
      <c r="N202" s="56">
        <v>0</v>
      </c>
      <c r="O202" s="56">
        <v>899619.81</v>
      </c>
      <c r="P202" s="56">
        <v>443694.42</v>
      </c>
      <c r="Q202" s="56">
        <v>0</v>
      </c>
      <c r="R202" s="56">
        <v>0</v>
      </c>
      <c r="S202" s="273">
        <v>4000</v>
      </c>
      <c r="T202" s="273">
        <v>65800</v>
      </c>
      <c r="W202" s="273">
        <v>0</v>
      </c>
      <c r="X202" s="273">
        <v>0</v>
      </c>
      <c r="AB202" s="56">
        <v>0</v>
      </c>
      <c r="AC202" s="56">
        <v>0</v>
      </c>
      <c r="AD202" s="56">
        <v>-622409.15</v>
      </c>
      <c r="AE202" s="56">
        <v>2464354.4300000002</v>
      </c>
      <c r="AF202" s="98">
        <v>54610</v>
      </c>
      <c r="AJ202" s="98">
        <v>91332.5</v>
      </c>
      <c r="AL202" s="299">
        <v>127842.5</v>
      </c>
      <c r="AP202" s="122">
        <v>51498.82</v>
      </c>
      <c r="AQ202" s="122">
        <v>29228.84</v>
      </c>
      <c r="AU202" s="83">
        <f t="shared" si="19"/>
        <v>290456.82</v>
      </c>
      <c r="AV202" s="21">
        <f t="shared" si="20"/>
        <v>69800</v>
      </c>
      <c r="AW202" s="84">
        <f t="shared" si="21"/>
        <v>220656.82</v>
      </c>
      <c r="AX202" s="24">
        <f t="shared" si="22"/>
        <v>145942.5</v>
      </c>
      <c r="AY202" s="25">
        <f t="shared" si="23"/>
        <v>208570.16</v>
      </c>
      <c r="AZ202" s="16">
        <f t="shared" si="24"/>
        <v>-62627.66</v>
      </c>
    </row>
    <row r="203" spans="1:52" ht="15" thickBot="1" x14ac:dyDescent="0.25">
      <c r="A203" s="62" t="s">
        <v>347</v>
      </c>
      <c r="B203" s="62" t="s">
        <v>55</v>
      </c>
      <c r="C203" s="86">
        <v>1888</v>
      </c>
      <c r="D203" s="87" t="s">
        <v>1009</v>
      </c>
      <c r="E203" s="56" t="s">
        <v>1768</v>
      </c>
      <c r="F203" s="269">
        <v>520835.02</v>
      </c>
      <c r="G203" s="269">
        <v>0</v>
      </c>
      <c r="J203" s="121">
        <v>177041.61</v>
      </c>
      <c r="K203" s="121">
        <v>0</v>
      </c>
      <c r="N203" s="56">
        <v>0</v>
      </c>
      <c r="O203" s="56">
        <v>1380850.05</v>
      </c>
      <c r="P203" s="56">
        <v>313408.74</v>
      </c>
      <c r="Q203" s="56">
        <v>0</v>
      </c>
      <c r="R203" s="56">
        <v>0</v>
      </c>
      <c r="S203" s="273">
        <v>72144</v>
      </c>
      <c r="T203" s="273">
        <v>67944.5</v>
      </c>
      <c r="W203" s="273">
        <v>0</v>
      </c>
      <c r="X203" s="273">
        <v>0</v>
      </c>
      <c r="AB203" s="56">
        <v>0</v>
      </c>
      <c r="AC203" s="56">
        <v>0</v>
      </c>
      <c r="AD203" s="56">
        <v>1079706.33</v>
      </c>
      <c r="AE203" s="56">
        <v>1488605.78</v>
      </c>
      <c r="AF203" s="98">
        <v>77597.100000000006</v>
      </c>
      <c r="AJ203" s="98">
        <v>134179</v>
      </c>
      <c r="AL203" s="299">
        <v>194819</v>
      </c>
      <c r="AP203" s="122">
        <v>56397.03</v>
      </c>
      <c r="AQ203" s="122">
        <v>26071.57</v>
      </c>
      <c r="AU203" s="83">
        <f t="shared" si="19"/>
        <v>697876.63</v>
      </c>
      <c r="AV203" s="21">
        <f t="shared" si="20"/>
        <v>140088.5</v>
      </c>
      <c r="AW203" s="84">
        <f t="shared" si="21"/>
        <v>557788.13</v>
      </c>
      <c r="AX203" s="24">
        <f t="shared" si="22"/>
        <v>211776.1</v>
      </c>
      <c r="AY203" s="25">
        <f t="shared" si="23"/>
        <v>277287.59999999998</v>
      </c>
      <c r="AZ203" s="16">
        <f t="shared" si="24"/>
        <v>-65511.499999999971</v>
      </c>
    </row>
    <row r="204" spans="1:52" ht="15" thickBot="1" x14ac:dyDescent="0.25">
      <c r="A204" s="62" t="s">
        <v>347</v>
      </c>
      <c r="B204" s="62" t="s">
        <v>55</v>
      </c>
      <c r="C204" s="86">
        <v>1058</v>
      </c>
      <c r="D204" s="87" t="s">
        <v>1010</v>
      </c>
      <c r="E204" s="56" t="s">
        <v>1769</v>
      </c>
      <c r="F204" s="269">
        <v>354111.43</v>
      </c>
      <c r="G204" s="269">
        <v>100</v>
      </c>
      <c r="J204" s="121">
        <v>21431.4</v>
      </c>
      <c r="K204" s="121">
        <v>0</v>
      </c>
      <c r="N204" s="56">
        <v>0</v>
      </c>
      <c r="O204" s="56">
        <v>248120.77</v>
      </c>
      <c r="P204" s="56">
        <v>159043.04999999999</v>
      </c>
      <c r="Q204" s="56">
        <v>0</v>
      </c>
      <c r="R204" s="56">
        <v>0</v>
      </c>
      <c r="S204" s="273">
        <v>52050</v>
      </c>
      <c r="T204" s="273">
        <v>17475.560000000001</v>
      </c>
      <c r="W204" s="273">
        <v>400</v>
      </c>
      <c r="X204" s="273">
        <v>0</v>
      </c>
      <c r="AB204" s="56">
        <v>0</v>
      </c>
      <c r="AC204" s="56">
        <v>0</v>
      </c>
      <c r="AD204" s="56">
        <v>-1592681.02</v>
      </c>
      <c r="AE204" s="56">
        <v>2328715.77</v>
      </c>
      <c r="AF204" s="98">
        <v>35214.769999999997</v>
      </c>
      <c r="AJ204" s="98">
        <v>104370</v>
      </c>
      <c r="AL204" s="299">
        <v>104370</v>
      </c>
      <c r="AP204" s="122">
        <v>42875.56</v>
      </c>
      <c r="AQ204" s="122">
        <v>15492.87</v>
      </c>
      <c r="AU204" s="83">
        <f t="shared" si="19"/>
        <v>375642.83</v>
      </c>
      <c r="AV204" s="21">
        <f t="shared" si="20"/>
        <v>69925.56</v>
      </c>
      <c r="AW204" s="84">
        <f t="shared" si="21"/>
        <v>305717.27</v>
      </c>
      <c r="AX204" s="24">
        <f t="shared" si="22"/>
        <v>139584.76999999999</v>
      </c>
      <c r="AY204" s="25">
        <f t="shared" si="23"/>
        <v>162738.43</v>
      </c>
      <c r="AZ204" s="16">
        <f t="shared" si="24"/>
        <v>-23153.660000000003</v>
      </c>
    </row>
    <row r="205" spans="1:52" ht="15" thickBot="1" x14ac:dyDescent="0.25">
      <c r="A205" s="62" t="s">
        <v>347</v>
      </c>
      <c r="B205" s="62" t="s">
        <v>55</v>
      </c>
      <c r="C205" s="86">
        <v>3487</v>
      </c>
      <c r="D205" s="87" t="s">
        <v>1011</v>
      </c>
      <c r="E205" s="56" t="s">
        <v>1770</v>
      </c>
      <c r="F205" s="269">
        <v>683594.21</v>
      </c>
      <c r="G205" s="269">
        <v>0</v>
      </c>
      <c r="J205" s="121">
        <v>136930.51999999999</v>
      </c>
      <c r="K205" s="121">
        <v>0</v>
      </c>
      <c r="N205" s="56">
        <v>0</v>
      </c>
      <c r="O205" s="56">
        <v>2297178.77</v>
      </c>
      <c r="P205" s="56">
        <v>451799.5</v>
      </c>
      <c r="Q205" s="56">
        <v>0</v>
      </c>
      <c r="R205" s="56">
        <v>0</v>
      </c>
      <c r="S205" s="273">
        <v>13500</v>
      </c>
      <c r="T205" s="273">
        <v>0</v>
      </c>
      <c r="W205" s="273">
        <v>0</v>
      </c>
      <c r="X205" s="273">
        <v>0</v>
      </c>
      <c r="AB205" s="56">
        <v>0</v>
      </c>
      <c r="AC205" s="56">
        <v>0</v>
      </c>
      <c r="AD205" s="56">
        <v>-464241.15</v>
      </c>
      <c r="AE205" s="56">
        <v>4119895.74</v>
      </c>
      <c r="AF205" s="98">
        <v>2440</v>
      </c>
      <c r="AJ205" s="98">
        <v>110607</v>
      </c>
      <c r="AL205" s="299">
        <v>128727</v>
      </c>
      <c r="AP205" s="122">
        <v>75272.62</v>
      </c>
      <c r="AQ205" s="122">
        <v>7792.97</v>
      </c>
      <c r="AU205" s="83">
        <f t="shared" si="19"/>
        <v>820524.73</v>
      </c>
      <c r="AV205" s="21">
        <f t="shared" si="20"/>
        <v>13500</v>
      </c>
      <c r="AW205" s="84">
        <f t="shared" si="21"/>
        <v>807024.73</v>
      </c>
      <c r="AX205" s="24">
        <f t="shared" si="22"/>
        <v>113047</v>
      </c>
      <c r="AY205" s="25">
        <f t="shared" si="23"/>
        <v>211792.59</v>
      </c>
      <c r="AZ205" s="16">
        <f t="shared" si="24"/>
        <v>-98745.59</v>
      </c>
    </row>
    <row r="206" spans="1:52" ht="15" thickBot="1" x14ac:dyDescent="0.25">
      <c r="A206" s="62" t="s">
        <v>347</v>
      </c>
      <c r="B206" s="62" t="s">
        <v>55</v>
      </c>
      <c r="C206" s="86">
        <v>2685</v>
      </c>
      <c r="D206" s="87" t="s">
        <v>1012</v>
      </c>
      <c r="E206" s="56" t="s">
        <v>1794</v>
      </c>
      <c r="F206" s="269">
        <v>565713.57999999996</v>
      </c>
      <c r="G206" s="269">
        <v>19189.95</v>
      </c>
      <c r="J206" s="121">
        <v>110088.81</v>
      </c>
      <c r="K206" s="121">
        <v>0</v>
      </c>
      <c r="N206" s="56">
        <v>0</v>
      </c>
      <c r="O206" s="56">
        <v>710716.46</v>
      </c>
      <c r="P206" s="56">
        <v>94856.52</v>
      </c>
      <c r="Q206" s="56">
        <v>0</v>
      </c>
      <c r="R206" s="56">
        <v>0</v>
      </c>
      <c r="S206" s="273">
        <v>22600</v>
      </c>
      <c r="T206" s="273">
        <v>35835.589999999997</v>
      </c>
      <c r="W206" s="273">
        <v>0</v>
      </c>
      <c r="X206" s="273">
        <v>0</v>
      </c>
      <c r="AB206" s="56">
        <v>0</v>
      </c>
      <c r="AC206" s="56">
        <v>0</v>
      </c>
      <c r="AD206" s="56">
        <v>-1374289.93</v>
      </c>
      <c r="AE206" s="56">
        <v>2992215.82</v>
      </c>
      <c r="AF206" s="98">
        <v>65552.78</v>
      </c>
      <c r="AJ206" s="98">
        <v>192510</v>
      </c>
      <c r="AL206" s="299">
        <v>210700</v>
      </c>
      <c r="AP206" s="122">
        <v>80056.210000000006</v>
      </c>
      <c r="AQ206" s="122">
        <v>22412.47</v>
      </c>
      <c r="AU206" s="83">
        <f t="shared" si="19"/>
        <v>694992.33999999985</v>
      </c>
      <c r="AV206" s="21">
        <f t="shared" si="20"/>
        <v>58435.59</v>
      </c>
      <c r="AW206" s="84">
        <f t="shared" si="21"/>
        <v>636556.74999999988</v>
      </c>
      <c r="AX206" s="24">
        <f t="shared" si="22"/>
        <v>258062.78</v>
      </c>
      <c r="AY206" s="25">
        <f t="shared" si="23"/>
        <v>313168.68000000005</v>
      </c>
      <c r="AZ206" s="16">
        <f t="shared" si="24"/>
        <v>-55105.900000000052</v>
      </c>
    </row>
    <row r="207" spans="1:52" s="75" customFormat="1" ht="15" thickBot="1" x14ac:dyDescent="0.25">
      <c r="A207" s="266" t="s">
        <v>347</v>
      </c>
      <c r="B207" s="266" t="s">
        <v>55</v>
      </c>
      <c r="C207" s="107">
        <v>996</v>
      </c>
      <c r="D207" s="108" t="s">
        <v>1013</v>
      </c>
      <c r="E207" s="56" t="s">
        <v>1805</v>
      </c>
      <c r="F207" s="269">
        <v>113704.13</v>
      </c>
      <c r="G207" s="269">
        <v>0</v>
      </c>
      <c r="H207" s="269"/>
      <c r="I207" s="269"/>
      <c r="J207" s="121">
        <v>33707.35</v>
      </c>
      <c r="K207" s="121">
        <v>0</v>
      </c>
      <c r="L207" s="56"/>
      <c r="M207" s="56"/>
      <c r="N207" s="56">
        <v>0</v>
      </c>
      <c r="O207" s="56">
        <v>1293153.44</v>
      </c>
      <c r="P207" s="56">
        <v>214323.59</v>
      </c>
      <c r="Q207" s="56">
        <v>0</v>
      </c>
      <c r="R207" s="56">
        <v>0</v>
      </c>
      <c r="S207" s="273">
        <v>0</v>
      </c>
      <c r="T207" s="273">
        <v>21091.24</v>
      </c>
      <c r="U207" s="273"/>
      <c r="V207" s="273"/>
      <c r="W207" s="273">
        <v>0</v>
      </c>
      <c r="X207" s="273">
        <v>0</v>
      </c>
      <c r="Y207" s="273"/>
      <c r="Z207" s="56"/>
      <c r="AA207" s="56"/>
      <c r="AB207" s="56">
        <v>0</v>
      </c>
      <c r="AC207" s="56">
        <v>0</v>
      </c>
      <c r="AD207" s="56">
        <v>1010547.35</v>
      </c>
      <c r="AE207" s="56">
        <v>889745.48</v>
      </c>
      <c r="AF207" s="98">
        <v>21557.69</v>
      </c>
      <c r="AG207" s="98"/>
      <c r="AH207" s="98"/>
      <c r="AI207" s="98"/>
      <c r="AJ207" s="98"/>
      <c r="AK207" s="98"/>
      <c r="AL207" s="299">
        <v>22950</v>
      </c>
      <c r="AM207" s="122"/>
      <c r="AN207" s="122"/>
      <c r="AO207" s="122">
        <v>8960</v>
      </c>
      <c r="AP207" s="122">
        <v>40397.75</v>
      </c>
      <c r="AQ207" s="122">
        <v>13391.38</v>
      </c>
      <c r="AR207" s="122"/>
      <c r="AS207" s="122"/>
      <c r="AT207" s="122"/>
      <c r="AU207" s="83">
        <f t="shared" si="19"/>
        <v>147411.48000000001</v>
      </c>
      <c r="AV207" s="21">
        <f t="shared" si="20"/>
        <v>21091.24</v>
      </c>
      <c r="AW207" s="84">
        <f t="shared" si="21"/>
        <v>126320.24</v>
      </c>
      <c r="AX207" s="24">
        <f t="shared" si="22"/>
        <v>21557.69</v>
      </c>
      <c r="AY207" s="25">
        <f t="shared" si="23"/>
        <v>85699.13</v>
      </c>
      <c r="AZ207" s="109">
        <f t="shared" si="24"/>
        <v>-64141.440000000002</v>
      </c>
    </row>
    <row r="208" spans="1:52" ht="15" thickBot="1" x14ac:dyDescent="0.25">
      <c r="A208" s="62" t="s">
        <v>41</v>
      </c>
      <c r="B208" s="62" t="s">
        <v>42</v>
      </c>
      <c r="C208" s="86">
        <v>3443</v>
      </c>
      <c r="D208" s="87" t="s">
        <v>1014</v>
      </c>
      <c r="E208" s="56" t="s">
        <v>1771</v>
      </c>
      <c r="F208" s="269">
        <v>450781.96</v>
      </c>
      <c r="G208" s="269">
        <v>17622</v>
      </c>
      <c r="J208" s="121">
        <v>103642.93</v>
      </c>
      <c r="K208" s="121">
        <v>0</v>
      </c>
      <c r="N208" s="56">
        <v>0</v>
      </c>
      <c r="O208" s="56">
        <v>2039955.4</v>
      </c>
      <c r="P208" s="56">
        <v>358926.09</v>
      </c>
      <c r="Q208" s="56">
        <v>0</v>
      </c>
      <c r="R208" s="56">
        <v>0</v>
      </c>
      <c r="S208" s="273">
        <v>0</v>
      </c>
      <c r="T208" s="273">
        <v>32161.02</v>
      </c>
      <c r="W208" s="273">
        <v>0</v>
      </c>
      <c r="X208" s="273">
        <v>0</v>
      </c>
      <c r="AB208" s="56">
        <v>0</v>
      </c>
      <c r="AC208" s="56">
        <v>0</v>
      </c>
      <c r="AD208" s="56">
        <v>0</v>
      </c>
      <c r="AE208" s="56">
        <v>574807.30000000005</v>
      </c>
      <c r="AF208" s="98">
        <v>7906</v>
      </c>
      <c r="AJ208" s="98">
        <v>104050</v>
      </c>
      <c r="AL208" s="299">
        <v>126700</v>
      </c>
      <c r="AP208" s="122">
        <v>36734.89</v>
      </c>
      <c r="AQ208" s="122">
        <v>30013.34</v>
      </c>
      <c r="AU208" s="83">
        <f t="shared" si="19"/>
        <v>572046.89</v>
      </c>
      <c r="AV208" s="21">
        <f t="shared" si="20"/>
        <v>32161.02</v>
      </c>
      <c r="AW208" s="84">
        <f t="shared" si="21"/>
        <v>539885.87</v>
      </c>
      <c r="AX208" s="24">
        <f t="shared" si="22"/>
        <v>111956</v>
      </c>
      <c r="AY208" s="25">
        <f t="shared" si="23"/>
        <v>193448.23</v>
      </c>
      <c r="AZ208" s="16">
        <f t="shared" si="24"/>
        <v>-81492.23000000001</v>
      </c>
    </row>
    <row r="209" spans="1:52" ht="15" thickBot="1" x14ac:dyDescent="0.25">
      <c r="A209" s="62" t="s">
        <v>41</v>
      </c>
      <c r="B209" s="62" t="s">
        <v>42</v>
      </c>
      <c r="C209" s="86">
        <v>2891</v>
      </c>
      <c r="D209" s="87" t="s">
        <v>1015</v>
      </c>
      <c r="E209" s="56" t="s">
        <v>1772</v>
      </c>
      <c r="F209" s="269">
        <v>7845.84</v>
      </c>
      <c r="G209" s="269">
        <v>840</v>
      </c>
      <c r="J209" s="121">
        <v>89593.08</v>
      </c>
      <c r="K209" s="121">
        <v>0</v>
      </c>
      <c r="N209" s="56">
        <v>0</v>
      </c>
      <c r="O209" s="56">
        <v>-761412.63</v>
      </c>
      <c r="P209" s="56">
        <v>64483.8</v>
      </c>
      <c r="Q209" s="56">
        <v>0</v>
      </c>
      <c r="R209" s="56">
        <v>0</v>
      </c>
      <c r="S209" s="273">
        <v>21750</v>
      </c>
      <c r="T209" s="273">
        <v>65613.05</v>
      </c>
      <c r="W209" s="273">
        <v>0</v>
      </c>
      <c r="X209" s="273">
        <v>0</v>
      </c>
      <c r="AB209" s="56">
        <v>0</v>
      </c>
      <c r="AC209" s="56">
        <v>0</v>
      </c>
      <c r="AD209" s="56">
        <v>0</v>
      </c>
      <c r="AE209" s="56">
        <v>2085517.75</v>
      </c>
      <c r="AF209" s="98">
        <v>2175</v>
      </c>
      <c r="AH209" s="98">
        <v>470</v>
      </c>
      <c r="AJ209" s="98">
        <v>31660</v>
      </c>
      <c r="AL209" s="299">
        <v>122601</v>
      </c>
      <c r="AP209" s="122">
        <v>31745.72</v>
      </c>
      <c r="AQ209" s="122">
        <v>28243.88</v>
      </c>
      <c r="AU209" s="83">
        <f t="shared" si="19"/>
        <v>98278.92</v>
      </c>
      <c r="AV209" s="21">
        <f t="shared" si="20"/>
        <v>87363.05</v>
      </c>
      <c r="AW209" s="84">
        <f t="shared" si="21"/>
        <v>10915.869999999995</v>
      </c>
      <c r="AX209" s="24">
        <f t="shared" si="22"/>
        <v>34305</v>
      </c>
      <c r="AY209" s="25">
        <f t="shared" si="23"/>
        <v>182590.6</v>
      </c>
      <c r="AZ209" s="16">
        <f t="shared" si="24"/>
        <v>-148285.6</v>
      </c>
    </row>
    <row r="210" spans="1:52" ht="15" thickBot="1" x14ac:dyDescent="0.25">
      <c r="A210" s="62" t="s">
        <v>41</v>
      </c>
      <c r="B210" s="62" t="s">
        <v>42</v>
      </c>
      <c r="C210" s="86">
        <v>5426</v>
      </c>
      <c r="D210" s="87" t="s">
        <v>1016</v>
      </c>
      <c r="E210" s="56" t="s">
        <v>1773</v>
      </c>
      <c r="F210" s="269">
        <v>707486.91</v>
      </c>
      <c r="G210" s="269">
        <v>18200</v>
      </c>
      <c r="J210" s="121">
        <v>164048.37</v>
      </c>
      <c r="K210" s="121">
        <v>0</v>
      </c>
      <c r="N210" s="56">
        <v>0</v>
      </c>
      <c r="O210" s="56">
        <v>899043.52</v>
      </c>
      <c r="P210" s="56">
        <v>478445.82</v>
      </c>
      <c r="Q210" s="56">
        <v>0</v>
      </c>
      <c r="R210" s="56">
        <v>0</v>
      </c>
      <c r="S210" s="273">
        <v>1000</v>
      </c>
      <c r="T210" s="273">
        <v>43288.21</v>
      </c>
      <c r="W210" s="273">
        <v>0</v>
      </c>
      <c r="X210" s="273">
        <v>0</v>
      </c>
      <c r="AB210" s="56">
        <v>0</v>
      </c>
      <c r="AC210" s="56">
        <v>0</v>
      </c>
      <c r="AD210" s="56">
        <v>0</v>
      </c>
      <c r="AE210" s="56">
        <v>2982894.62</v>
      </c>
      <c r="AF210" s="98">
        <v>6735</v>
      </c>
      <c r="AJ210" s="98">
        <v>181573</v>
      </c>
      <c r="AL210" s="299">
        <v>230393</v>
      </c>
      <c r="AP210" s="122">
        <v>81491.240000000005</v>
      </c>
      <c r="AQ210" s="122">
        <v>20716.93</v>
      </c>
      <c r="AU210" s="83">
        <f t="shared" si="19"/>
        <v>889735.28</v>
      </c>
      <c r="AV210" s="21">
        <f t="shared" si="20"/>
        <v>44288.21</v>
      </c>
      <c r="AW210" s="84">
        <f t="shared" si="21"/>
        <v>845447.07000000007</v>
      </c>
      <c r="AX210" s="24">
        <f t="shared" si="22"/>
        <v>188308</v>
      </c>
      <c r="AY210" s="25">
        <f t="shared" si="23"/>
        <v>332601.17</v>
      </c>
      <c r="AZ210" s="16">
        <f t="shared" si="24"/>
        <v>-144293.16999999998</v>
      </c>
    </row>
    <row r="211" spans="1:52" ht="15" thickBot="1" x14ac:dyDescent="0.25">
      <c r="A211" s="62" t="s">
        <v>41</v>
      </c>
      <c r="B211" s="62" t="s">
        <v>42</v>
      </c>
      <c r="C211" s="86">
        <v>3183</v>
      </c>
      <c r="D211" s="87" t="s">
        <v>1017</v>
      </c>
      <c r="E211" s="56" t="s">
        <v>1797</v>
      </c>
      <c r="F211" s="269">
        <v>188362.15</v>
      </c>
      <c r="G211" s="269">
        <v>12416</v>
      </c>
      <c r="J211" s="121">
        <v>19356.3</v>
      </c>
      <c r="K211" s="121">
        <v>0</v>
      </c>
      <c r="N211" s="56">
        <v>0</v>
      </c>
      <c r="O211" s="56">
        <v>2234037.6800000002</v>
      </c>
      <c r="P211" s="56">
        <v>200105.82</v>
      </c>
      <c r="Q211" s="56">
        <v>0</v>
      </c>
      <c r="R211" s="56">
        <v>0</v>
      </c>
      <c r="S211" s="273">
        <v>0</v>
      </c>
      <c r="T211" s="273">
        <v>33460</v>
      </c>
      <c r="W211" s="273">
        <v>0</v>
      </c>
      <c r="X211" s="273">
        <v>0</v>
      </c>
      <c r="AB211" s="56">
        <v>0</v>
      </c>
      <c r="AC211" s="56">
        <v>0</v>
      </c>
      <c r="AD211" s="56">
        <v>0</v>
      </c>
      <c r="AE211" s="56">
        <v>2454994.11</v>
      </c>
      <c r="AF211" s="98">
        <v>2696</v>
      </c>
      <c r="AJ211" s="98">
        <v>128691.5</v>
      </c>
      <c r="AK211" s="98">
        <v>0</v>
      </c>
      <c r="AL211" s="299">
        <v>146993.5</v>
      </c>
      <c r="AP211" s="122">
        <v>23870</v>
      </c>
      <c r="AQ211" s="122">
        <v>21402.22</v>
      </c>
      <c r="AU211" s="83">
        <f t="shared" si="19"/>
        <v>220134.44999999998</v>
      </c>
      <c r="AV211" s="21">
        <f t="shared" si="20"/>
        <v>33460</v>
      </c>
      <c r="AW211" s="84">
        <f t="shared" si="21"/>
        <v>186674.44999999998</v>
      </c>
      <c r="AX211" s="24">
        <f t="shared" si="22"/>
        <v>131387.5</v>
      </c>
      <c r="AY211" s="25">
        <f t="shared" si="23"/>
        <v>192265.72</v>
      </c>
      <c r="AZ211" s="16">
        <f t="shared" si="24"/>
        <v>-60878.22</v>
      </c>
    </row>
    <row r="212" spans="1:52" ht="15" thickBot="1" x14ac:dyDescent="0.25">
      <c r="A212" s="62" t="s">
        <v>355</v>
      </c>
      <c r="B212" s="62" t="s">
        <v>56</v>
      </c>
      <c r="C212" s="86">
        <v>3850</v>
      </c>
      <c r="D212" s="87" t="s">
        <v>1018</v>
      </c>
      <c r="E212" s="56" t="s">
        <v>1774</v>
      </c>
      <c r="F212" s="269">
        <v>981816.89</v>
      </c>
      <c r="G212" s="269">
        <v>149175.26</v>
      </c>
      <c r="J212" s="121">
        <v>152186.5</v>
      </c>
      <c r="K212" s="121">
        <v>0</v>
      </c>
      <c r="N212" s="56">
        <v>0</v>
      </c>
      <c r="O212" s="56">
        <v>1545798.68</v>
      </c>
      <c r="P212" s="56">
        <v>405504.22</v>
      </c>
      <c r="Q212" s="56">
        <v>0</v>
      </c>
      <c r="R212" s="56">
        <v>0</v>
      </c>
      <c r="S212" s="273">
        <v>6700</v>
      </c>
      <c r="T212" s="273">
        <v>33596.480000000003</v>
      </c>
      <c r="W212" s="273">
        <v>0</v>
      </c>
      <c r="X212" s="273">
        <v>15</v>
      </c>
      <c r="AB212" s="56">
        <v>0</v>
      </c>
      <c r="AC212" s="56">
        <v>0</v>
      </c>
      <c r="AD212" s="56">
        <v>3281871.5</v>
      </c>
      <c r="AE212" s="56">
        <v>0</v>
      </c>
      <c r="AF212" s="98">
        <v>40694.68</v>
      </c>
      <c r="AJ212" s="98">
        <v>121790</v>
      </c>
      <c r="AL212" s="299">
        <v>159200</v>
      </c>
      <c r="AN212" s="122">
        <v>560</v>
      </c>
      <c r="AP212" s="122">
        <v>62476.71</v>
      </c>
      <c r="AQ212" s="122">
        <v>19729.71</v>
      </c>
      <c r="AR212" s="122">
        <v>8219.69</v>
      </c>
      <c r="AU212" s="83">
        <f t="shared" si="19"/>
        <v>1283178.6499999999</v>
      </c>
      <c r="AV212" s="21">
        <f t="shared" si="20"/>
        <v>40311.480000000003</v>
      </c>
      <c r="AW212" s="84">
        <f t="shared" si="21"/>
        <v>1242867.17</v>
      </c>
      <c r="AX212" s="24">
        <f t="shared" si="22"/>
        <v>162484.68</v>
      </c>
      <c r="AY212" s="25">
        <f t="shared" si="23"/>
        <v>250186.11</v>
      </c>
      <c r="AZ212" s="16">
        <f t="shared" si="24"/>
        <v>-87701.43</v>
      </c>
    </row>
    <row r="213" spans="1:52" ht="15" thickBot="1" x14ac:dyDescent="0.25">
      <c r="A213" s="62" t="s">
        <v>355</v>
      </c>
      <c r="B213" s="62" t="s">
        <v>56</v>
      </c>
      <c r="C213" s="86">
        <v>3381</v>
      </c>
      <c r="D213" s="87" t="s">
        <v>1019</v>
      </c>
      <c r="E213" s="56" t="s">
        <v>1775</v>
      </c>
      <c r="F213" s="269">
        <v>385951.87</v>
      </c>
      <c r="G213" s="269">
        <v>2224</v>
      </c>
      <c r="J213" s="121">
        <v>125068.29</v>
      </c>
      <c r="K213" s="121">
        <v>0</v>
      </c>
      <c r="N213" s="56">
        <v>0</v>
      </c>
      <c r="O213" s="56">
        <v>663034</v>
      </c>
      <c r="P213" s="56">
        <v>460461.26</v>
      </c>
      <c r="Q213" s="56">
        <v>0</v>
      </c>
      <c r="R213" s="56">
        <v>0</v>
      </c>
      <c r="S213" s="273">
        <v>0</v>
      </c>
      <c r="T213" s="273">
        <v>33125</v>
      </c>
      <c r="W213" s="273">
        <v>0</v>
      </c>
      <c r="X213" s="273">
        <v>0</v>
      </c>
      <c r="AB213" s="56">
        <v>0</v>
      </c>
      <c r="AC213" s="56">
        <v>0</v>
      </c>
      <c r="AD213" s="56">
        <v>1733966.78</v>
      </c>
      <c r="AE213" s="56">
        <v>0</v>
      </c>
      <c r="AF213" s="98">
        <v>16280.1</v>
      </c>
      <c r="AJ213" s="98">
        <v>92000</v>
      </c>
      <c r="AL213" s="299">
        <v>151240</v>
      </c>
      <c r="AP213" s="122">
        <v>72020.479999999996</v>
      </c>
      <c r="AQ213" s="122">
        <v>13178.98</v>
      </c>
      <c r="AR213" s="122">
        <v>510</v>
      </c>
      <c r="AU213" s="83">
        <f t="shared" si="19"/>
        <v>513244.15999999997</v>
      </c>
      <c r="AV213" s="21">
        <f t="shared" si="20"/>
        <v>33125</v>
      </c>
      <c r="AW213" s="84">
        <f t="shared" si="21"/>
        <v>480119.16</v>
      </c>
      <c r="AX213" s="24">
        <f t="shared" si="22"/>
        <v>108280.1</v>
      </c>
      <c r="AY213" s="25">
        <f t="shared" si="23"/>
        <v>236949.46</v>
      </c>
      <c r="AZ213" s="16">
        <f t="shared" si="24"/>
        <v>-128669.35999999999</v>
      </c>
    </row>
    <row r="214" spans="1:52" ht="15" thickBot="1" x14ac:dyDescent="0.25">
      <c r="A214" s="62" t="s">
        <v>355</v>
      </c>
      <c r="B214" s="62" t="s">
        <v>56</v>
      </c>
      <c r="C214" s="86">
        <v>2640</v>
      </c>
      <c r="D214" s="87" t="s">
        <v>1020</v>
      </c>
      <c r="E214" s="56" t="s">
        <v>1776</v>
      </c>
      <c r="F214" s="269">
        <v>576953.49</v>
      </c>
      <c r="G214" s="269">
        <v>223563</v>
      </c>
      <c r="J214" s="121">
        <v>71476.100000000006</v>
      </c>
      <c r="K214" s="121">
        <v>0</v>
      </c>
      <c r="N214" s="56">
        <v>0</v>
      </c>
      <c r="O214" s="56">
        <v>1971463.27</v>
      </c>
      <c r="P214" s="56">
        <v>98720.28</v>
      </c>
      <c r="Q214" s="56">
        <v>0</v>
      </c>
      <c r="R214" s="56">
        <v>0</v>
      </c>
      <c r="S214" s="273">
        <v>4800</v>
      </c>
      <c r="T214" s="273">
        <v>184876.06</v>
      </c>
      <c r="W214" s="273">
        <v>0</v>
      </c>
      <c r="X214" s="273">
        <v>0</v>
      </c>
      <c r="AB214" s="56">
        <v>0</v>
      </c>
      <c r="AC214" s="56">
        <v>0</v>
      </c>
      <c r="AD214" s="56">
        <v>2788476.86</v>
      </c>
      <c r="AE214" s="56">
        <v>0</v>
      </c>
      <c r="AF214" s="98">
        <v>42836.69</v>
      </c>
      <c r="AJ214" s="98">
        <v>80000</v>
      </c>
      <c r="AL214" s="299">
        <v>127078</v>
      </c>
      <c r="AP214" s="122">
        <v>44465.8</v>
      </c>
      <c r="AQ214" s="122">
        <v>15980.67</v>
      </c>
      <c r="AU214" s="83">
        <f t="shared" si="19"/>
        <v>871992.59</v>
      </c>
      <c r="AV214" s="21">
        <f t="shared" si="20"/>
        <v>189676.06</v>
      </c>
      <c r="AW214" s="84">
        <f t="shared" si="21"/>
        <v>682316.53</v>
      </c>
      <c r="AX214" s="24">
        <f t="shared" si="22"/>
        <v>122836.69</v>
      </c>
      <c r="AY214" s="25">
        <f t="shared" si="23"/>
        <v>187524.47</v>
      </c>
      <c r="AZ214" s="16">
        <f t="shared" si="24"/>
        <v>-64687.78</v>
      </c>
    </row>
    <row r="215" spans="1:52" ht="15" thickBot="1" x14ac:dyDescent="0.25">
      <c r="A215" s="62" t="s">
        <v>355</v>
      </c>
      <c r="B215" s="62" t="s">
        <v>56</v>
      </c>
      <c r="C215" s="86">
        <v>5792</v>
      </c>
      <c r="D215" s="87" t="s">
        <v>1021</v>
      </c>
      <c r="E215" s="56" t="s">
        <v>1777</v>
      </c>
      <c r="F215" s="269">
        <v>1073266.53</v>
      </c>
      <c r="G215" s="269">
        <v>8209.5</v>
      </c>
      <c r="J215" s="121">
        <v>156252.94</v>
      </c>
      <c r="K215" s="121">
        <v>0</v>
      </c>
      <c r="N215" s="56">
        <v>0</v>
      </c>
      <c r="O215" s="56">
        <v>1927721.2</v>
      </c>
      <c r="P215" s="56">
        <v>1035980.76</v>
      </c>
      <c r="Q215" s="56">
        <v>0</v>
      </c>
      <c r="R215" s="56">
        <v>0</v>
      </c>
      <c r="S215" s="273">
        <v>3500</v>
      </c>
      <c r="T215" s="273">
        <v>54923.15</v>
      </c>
      <c r="W215" s="273">
        <v>0</v>
      </c>
      <c r="X215" s="273">
        <v>210</v>
      </c>
      <c r="AB215" s="56">
        <v>0</v>
      </c>
      <c r="AC215" s="56">
        <v>0</v>
      </c>
      <c r="AD215" s="56">
        <v>-787794.2</v>
      </c>
      <c r="AE215" s="56">
        <v>5060758.04</v>
      </c>
      <c r="AF215" s="98">
        <v>72970.11</v>
      </c>
      <c r="AJ215" s="98">
        <v>170450</v>
      </c>
      <c r="AL215" s="299">
        <v>250220</v>
      </c>
      <c r="AO215" s="122">
        <v>360</v>
      </c>
      <c r="AP215" s="122">
        <v>100046.79</v>
      </c>
      <c r="AQ215" s="122">
        <v>22599.38</v>
      </c>
      <c r="AT215" s="122">
        <v>430</v>
      </c>
      <c r="AU215" s="83">
        <f t="shared" si="19"/>
        <v>1237728.97</v>
      </c>
      <c r="AV215" s="21">
        <f t="shared" si="20"/>
        <v>58633.15</v>
      </c>
      <c r="AW215" s="84">
        <f t="shared" si="21"/>
        <v>1179095.82</v>
      </c>
      <c r="AX215" s="24">
        <f t="shared" si="22"/>
        <v>243420.11</v>
      </c>
      <c r="AY215" s="25">
        <f t="shared" si="23"/>
        <v>373656.17</v>
      </c>
      <c r="AZ215" s="16">
        <f t="shared" si="24"/>
        <v>-130236.06</v>
      </c>
    </row>
    <row r="216" spans="1:52" ht="15" thickBot="1" x14ac:dyDescent="0.25">
      <c r="A216" s="62" t="s">
        <v>355</v>
      </c>
      <c r="B216" s="62" t="s">
        <v>56</v>
      </c>
      <c r="C216" s="86">
        <v>1533</v>
      </c>
      <c r="D216" s="87" t="s">
        <v>1022</v>
      </c>
      <c r="E216" s="56" t="s">
        <v>1798</v>
      </c>
      <c r="F216" s="269">
        <v>453600.74</v>
      </c>
      <c r="G216" s="269">
        <v>2816.75</v>
      </c>
      <c r="J216" s="121">
        <v>104090.75</v>
      </c>
      <c r="K216" s="121">
        <v>0</v>
      </c>
      <c r="N216" s="56">
        <v>0</v>
      </c>
      <c r="O216" s="56">
        <v>166199.32</v>
      </c>
      <c r="P216" s="56">
        <v>309839.49</v>
      </c>
      <c r="Q216" s="56">
        <v>0</v>
      </c>
      <c r="R216" s="56">
        <v>0</v>
      </c>
      <c r="S216" s="273">
        <v>37900</v>
      </c>
      <c r="T216" s="273">
        <v>30325</v>
      </c>
      <c r="W216" s="273">
        <v>0</v>
      </c>
      <c r="X216" s="273">
        <v>8.4600000000000009</v>
      </c>
      <c r="AB216" s="56">
        <v>0</v>
      </c>
      <c r="AC216" s="56">
        <v>0</v>
      </c>
      <c r="AD216" s="56">
        <v>-716538.56</v>
      </c>
      <c r="AE216" s="56">
        <v>1741122.88</v>
      </c>
      <c r="AF216" s="98">
        <v>32507.91</v>
      </c>
      <c r="AJ216" s="98">
        <v>84110</v>
      </c>
      <c r="AK216" s="98">
        <v>1500</v>
      </c>
      <c r="AL216" s="299">
        <v>122160</v>
      </c>
      <c r="AN216" s="122">
        <v>1100</v>
      </c>
      <c r="AP216" s="122">
        <v>33687.08</v>
      </c>
      <c r="AQ216" s="122">
        <v>16054.91</v>
      </c>
      <c r="AR216" s="122">
        <v>63.65</v>
      </c>
      <c r="AU216" s="83">
        <f t="shared" si="19"/>
        <v>560508.24</v>
      </c>
      <c r="AV216" s="21">
        <f t="shared" si="20"/>
        <v>68233.460000000006</v>
      </c>
      <c r="AW216" s="84">
        <f t="shared" si="21"/>
        <v>492274.77999999997</v>
      </c>
      <c r="AX216" s="24">
        <f t="shared" si="22"/>
        <v>118117.91</v>
      </c>
      <c r="AY216" s="25">
        <f t="shared" si="23"/>
        <v>173065.64</v>
      </c>
      <c r="AZ216" s="16">
        <f t="shared" si="24"/>
        <v>-54947.73000000001</v>
      </c>
    </row>
    <row r="217" spans="1:52" ht="15" thickBot="1" x14ac:dyDescent="0.25">
      <c r="A217" s="62" t="s">
        <v>358</v>
      </c>
      <c r="B217" s="62" t="s">
        <v>45</v>
      </c>
      <c r="C217" s="86">
        <v>6007</v>
      </c>
      <c r="D217" s="87" t="s">
        <v>1023</v>
      </c>
      <c r="E217" s="56" t="s">
        <v>1653</v>
      </c>
      <c r="F217" s="269">
        <v>103550.42</v>
      </c>
      <c r="G217" s="269">
        <v>14831.5</v>
      </c>
      <c r="J217" s="121">
        <v>24029.11</v>
      </c>
      <c r="K217" s="121">
        <v>0</v>
      </c>
      <c r="N217" s="56">
        <v>0</v>
      </c>
      <c r="O217" s="56">
        <v>992637.46</v>
      </c>
      <c r="P217" s="56">
        <v>671992.66</v>
      </c>
      <c r="Q217" s="56">
        <v>0</v>
      </c>
      <c r="R217" s="56">
        <v>0</v>
      </c>
      <c r="S217" s="273">
        <v>2868</v>
      </c>
      <c r="T217" s="273">
        <v>95406.93</v>
      </c>
      <c r="W217" s="273">
        <v>0</v>
      </c>
      <c r="X217" s="273">
        <v>0</v>
      </c>
      <c r="AB217" s="56">
        <v>51750</v>
      </c>
      <c r="AC217" s="56">
        <v>0</v>
      </c>
      <c r="AD217" s="56">
        <v>87476.07</v>
      </c>
      <c r="AE217" s="56">
        <v>3760347.17</v>
      </c>
      <c r="AF217" s="98">
        <v>17618</v>
      </c>
      <c r="AJ217" s="98">
        <v>127974</v>
      </c>
      <c r="AK217" s="98">
        <v>3500</v>
      </c>
      <c r="AL217" s="299">
        <v>202679</v>
      </c>
      <c r="AP217" s="122">
        <v>44977.19</v>
      </c>
      <c r="AQ217" s="122">
        <v>23229.91</v>
      </c>
      <c r="AU217" s="83">
        <f t="shared" si="19"/>
        <v>142411.03</v>
      </c>
      <c r="AV217" s="21">
        <f t="shared" si="20"/>
        <v>98274.93</v>
      </c>
      <c r="AW217" s="84">
        <f t="shared" si="21"/>
        <v>44136.100000000006</v>
      </c>
      <c r="AX217" s="24">
        <f t="shared" si="22"/>
        <v>149092</v>
      </c>
      <c r="AY217" s="25">
        <f t="shared" si="23"/>
        <v>270886.09999999998</v>
      </c>
      <c r="AZ217" s="16">
        <f t="shared" si="24"/>
        <v>-121794.09999999998</v>
      </c>
    </row>
    <row r="218" spans="1:52" ht="15" thickBot="1" x14ac:dyDescent="0.25">
      <c r="A218" s="62" t="s">
        <v>358</v>
      </c>
      <c r="B218" s="62" t="s">
        <v>45</v>
      </c>
      <c r="C218" s="86">
        <v>2330</v>
      </c>
      <c r="D218" s="87" t="s">
        <v>1024</v>
      </c>
      <c r="E218" s="56" t="s">
        <v>1656</v>
      </c>
      <c r="F218" s="269">
        <v>59121.87</v>
      </c>
      <c r="G218" s="269">
        <v>4728</v>
      </c>
      <c r="J218" s="121">
        <v>104880.13</v>
      </c>
      <c r="K218" s="121">
        <v>0</v>
      </c>
      <c r="N218" s="56">
        <v>0</v>
      </c>
      <c r="O218" s="56">
        <v>145364.68</v>
      </c>
      <c r="P218" s="56">
        <v>79750.75</v>
      </c>
      <c r="Q218" s="56">
        <v>0</v>
      </c>
      <c r="R218" s="56">
        <v>0</v>
      </c>
      <c r="S218" s="273">
        <v>2800</v>
      </c>
      <c r="T218" s="273">
        <v>22680</v>
      </c>
      <c r="W218" s="273">
        <v>0</v>
      </c>
      <c r="X218" s="273">
        <v>437.4</v>
      </c>
      <c r="AB218" s="56">
        <v>0</v>
      </c>
      <c r="AC218" s="56">
        <v>0</v>
      </c>
      <c r="AD218" s="56">
        <v>32188.04</v>
      </c>
      <c r="AE218" s="56">
        <v>2267172.48</v>
      </c>
      <c r="AF218" s="98">
        <v>17396.91</v>
      </c>
      <c r="AJ218" s="98">
        <v>92932.5</v>
      </c>
      <c r="AL218" s="299">
        <v>130144.9</v>
      </c>
      <c r="AP218" s="122">
        <v>48865.79</v>
      </c>
      <c r="AQ218" s="122">
        <v>9868.58</v>
      </c>
      <c r="AR218" s="122">
        <v>11078.91</v>
      </c>
      <c r="AU218" s="83">
        <f t="shared" si="19"/>
        <v>168730</v>
      </c>
      <c r="AV218" s="21">
        <f t="shared" si="20"/>
        <v>25917.4</v>
      </c>
      <c r="AW218" s="84">
        <f t="shared" si="21"/>
        <v>142812.6</v>
      </c>
      <c r="AX218" s="24">
        <f t="shared" si="22"/>
        <v>110329.41</v>
      </c>
      <c r="AY218" s="25">
        <f t="shared" si="23"/>
        <v>199958.18</v>
      </c>
      <c r="AZ218" s="16">
        <f t="shared" si="24"/>
        <v>-89628.76999999999</v>
      </c>
    </row>
    <row r="219" spans="1:52" ht="15" thickBot="1" x14ac:dyDescent="0.25">
      <c r="A219" s="62" t="s">
        <v>358</v>
      </c>
      <c r="B219" s="62" t="s">
        <v>45</v>
      </c>
      <c r="C219" s="86">
        <v>2684</v>
      </c>
      <c r="D219" s="87" t="s">
        <v>1025</v>
      </c>
      <c r="E219" s="56" t="s">
        <v>1657</v>
      </c>
      <c r="F219" s="269">
        <v>232743.92</v>
      </c>
      <c r="G219" s="269">
        <v>0</v>
      </c>
      <c r="J219" s="121">
        <v>83710.2</v>
      </c>
      <c r="K219" s="121">
        <v>0</v>
      </c>
      <c r="N219" s="56">
        <v>0</v>
      </c>
      <c r="O219" s="56">
        <v>298052.08</v>
      </c>
      <c r="P219" s="56">
        <v>286411.09999999998</v>
      </c>
      <c r="Q219" s="56">
        <v>0</v>
      </c>
      <c r="R219" s="56">
        <v>0</v>
      </c>
      <c r="S219" s="273">
        <v>1500</v>
      </c>
      <c r="T219" s="273">
        <v>28040</v>
      </c>
      <c r="W219" s="273">
        <v>0</v>
      </c>
      <c r="X219" s="273">
        <v>26790.47</v>
      </c>
      <c r="AB219" s="56">
        <v>0</v>
      </c>
      <c r="AC219" s="56">
        <v>0</v>
      </c>
      <c r="AD219" s="56">
        <v>37035.269999999997</v>
      </c>
      <c r="AE219" s="56">
        <v>1870864.76</v>
      </c>
      <c r="AF219" s="98">
        <v>12561.6</v>
      </c>
      <c r="AJ219" s="98">
        <v>143141</v>
      </c>
      <c r="AL219" s="299">
        <v>175346.2</v>
      </c>
      <c r="AP219" s="122">
        <v>58896.58</v>
      </c>
      <c r="AQ219" s="122">
        <v>21720.6</v>
      </c>
      <c r="AU219" s="83">
        <f t="shared" si="19"/>
        <v>316454.12</v>
      </c>
      <c r="AV219" s="21">
        <f t="shared" si="20"/>
        <v>56330.47</v>
      </c>
      <c r="AW219" s="84">
        <f t="shared" si="21"/>
        <v>260123.65</v>
      </c>
      <c r="AX219" s="24">
        <f t="shared" si="22"/>
        <v>155702.6</v>
      </c>
      <c r="AY219" s="25">
        <f t="shared" si="23"/>
        <v>255963.38000000003</v>
      </c>
      <c r="AZ219" s="16">
        <f t="shared" si="24"/>
        <v>-100260.78000000003</v>
      </c>
    </row>
    <row r="220" spans="1:52" ht="15" thickBot="1" x14ac:dyDescent="0.25">
      <c r="A220" s="62" t="s">
        <v>358</v>
      </c>
      <c r="B220" s="62" t="s">
        <v>45</v>
      </c>
      <c r="C220" s="86">
        <v>7170</v>
      </c>
      <c r="D220" s="87" t="s">
        <v>1026</v>
      </c>
      <c r="E220" s="56" t="s">
        <v>1661</v>
      </c>
      <c r="F220" s="269">
        <v>373600.78</v>
      </c>
      <c r="G220" s="269">
        <v>69609</v>
      </c>
      <c r="J220" s="121">
        <v>165897.99</v>
      </c>
      <c r="K220" s="121">
        <v>0</v>
      </c>
      <c r="N220" s="56">
        <v>0</v>
      </c>
      <c r="O220" s="56">
        <v>682500.44</v>
      </c>
      <c r="P220" s="56">
        <v>900757.37</v>
      </c>
      <c r="Q220" s="56">
        <v>0</v>
      </c>
      <c r="R220" s="56">
        <v>0</v>
      </c>
      <c r="S220" s="273">
        <v>7033</v>
      </c>
      <c r="T220" s="273">
        <v>127696.84</v>
      </c>
      <c r="W220" s="273">
        <v>0</v>
      </c>
      <c r="X220" s="273">
        <v>130</v>
      </c>
      <c r="AB220" s="56">
        <v>0</v>
      </c>
      <c r="AC220" s="56">
        <v>0</v>
      </c>
      <c r="AD220" s="56">
        <v>285636.40000000002</v>
      </c>
      <c r="AE220" s="56">
        <v>4524693.96</v>
      </c>
      <c r="AF220" s="98">
        <v>34428.49</v>
      </c>
      <c r="AG220" s="98">
        <v>0</v>
      </c>
      <c r="AH220" s="98">
        <v>0</v>
      </c>
      <c r="AI220" s="98">
        <v>0</v>
      </c>
      <c r="AJ220" s="98">
        <v>171173.3</v>
      </c>
      <c r="AL220" s="299">
        <v>267093.3</v>
      </c>
      <c r="AP220" s="122">
        <v>143972.10999999999</v>
      </c>
      <c r="AQ220" s="122">
        <v>33895.620000000003</v>
      </c>
      <c r="AR220" s="122">
        <v>25217.89</v>
      </c>
      <c r="AS220" s="122">
        <v>0</v>
      </c>
      <c r="AU220" s="83">
        <f t="shared" si="19"/>
        <v>609107.77</v>
      </c>
      <c r="AV220" s="21">
        <f t="shared" si="20"/>
        <v>134859.84</v>
      </c>
      <c r="AW220" s="84">
        <f t="shared" si="21"/>
        <v>474247.93000000005</v>
      </c>
      <c r="AX220" s="24">
        <f t="shared" si="22"/>
        <v>205601.78999999998</v>
      </c>
      <c r="AY220" s="25">
        <f t="shared" si="23"/>
        <v>470178.92</v>
      </c>
      <c r="AZ220" s="16">
        <f t="shared" si="24"/>
        <v>-264577.13</v>
      </c>
    </row>
    <row r="221" spans="1:52" x14ac:dyDescent="0.2">
      <c r="D221" s="62" t="s">
        <v>28</v>
      </c>
      <c r="AU221" s="83">
        <f t="shared" si="19"/>
        <v>0</v>
      </c>
      <c r="AV221" s="21">
        <f t="shared" si="20"/>
        <v>0</v>
      </c>
      <c r="AW221" s="84">
        <f t="shared" si="21"/>
        <v>0</v>
      </c>
      <c r="AX221" s="24">
        <f t="shared" si="22"/>
        <v>0</v>
      </c>
      <c r="AY221" s="25">
        <f t="shared" si="23"/>
        <v>0</v>
      </c>
      <c r="AZ221" s="16">
        <f t="shared" si="24"/>
        <v>0</v>
      </c>
    </row>
    <row r="222" spans="1:52" x14ac:dyDescent="0.2">
      <c r="D222" s="62" t="s">
        <v>30</v>
      </c>
      <c r="AU222" s="83">
        <f t="shared" si="19"/>
        <v>0</v>
      </c>
      <c r="AV222" s="21">
        <f t="shared" si="20"/>
        <v>0</v>
      </c>
      <c r="AW222" s="84">
        <f t="shared" si="21"/>
        <v>0</v>
      </c>
      <c r="AX222" s="24">
        <f t="shared" si="22"/>
        <v>0</v>
      </c>
      <c r="AY222" s="25">
        <f t="shared" si="23"/>
        <v>0</v>
      </c>
      <c r="AZ222" s="16">
        <f t="shared" si="24"/>
        <v>0</v>
      </c>
    </row>
  </sheetData>
  <autoFilter ref="A1:BA22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0"/>
  <sheetViews>
    <sheetView topLeftCell="AA1" zoomScale="60" zoomScaleNormal="60" workbookViewId="0">
      <selection activeCell="AF1" sqref="A1:AF1048576"/>
    </sheetView>
  </sheetViews>
  <sheetFormatPr defaultColWidth="9" defaultRowHeight="14.25" x14ac:dyDescent="0.2"/>
  <cols>
    <col min="1" max="1" width="27.875" style="56" customWidth="1"/>
    <col min="2" max="2" width="34.875" style="121" bestFit="1" customWidth="1"/>
    <col min="3" max="3" width="33.875" style="121" bestFit="1" customWidth="1"/>
    <col min="4" max="4" width="25.5" style="121" bestFit="1" customWidth="1"/>
    <col min="5" max="5" width="17" style="121" bestFit="1" customWidth="1"/>
    <col min="6" max="6" width="17" style="56" bestFit="1" customWidth="1"/>
    <col min="7" max="7" width="19.125" style="56" bestFit="1" customWidth="1"/>
    <col min="8" max="8" width="21" style="56" bestFit="1" customWidth="1"/>
    <col min="9" max="9" width="20.5" style="56" bestFit="1" customWidth="1"/>
    <col min="10" max="10" width="22.875" style="56" bestFit="1" customWidth="1"/>
    <col min="11" max="11" width="24.875" style="273" bestFit="1" customWidth="1"/>
    <col min="12" max="13" width="28.625" style="273" bestFit="1" customWidth="1"/>
    <col min="14" max="14" width="17" style="273" bestFit="1" customWidth="1"/>
    <col min="15" max="15" width="46" style="56" bestFit="1" customWidth="1"/>
    <col min="16" max="16" width="46.625" style="56" bestFit="1" customWidth="1"/>
    <col min="17" max="17" width="30.125" style="56" bestFit="1" customWidth="1"/>
    <col min="18" max="18" width="39.875" style="56" bestFit="1" customWidth="1"/>
    <col min="19" max="19" width="57" style="98" bestFit="1" customWidth="1"/>
    <col min="20" max="20" width="17" style="98" bestFit="1" customWidth="1"/>
    <col min="21" max="21" width="21.625" style="98" bestFit="1" customWidth="1"/>
    <col min="22" max="22" width="28" style="98" bestFit="1" customWidth="1"/>
    <col min="23" max="23" width="26.375" style="98" bestFit="1" customWidth="1"/>
    <col min="24" max="24" width="44.875" style="98" bestFit="1" customWidth="1"/>
    <col min="25" max="25" width="32.375" style="122" bestFit="1" customWidth="1"/>
    <col min="26" max="26" width="28.25" style="122" bestFit="1" customWidth="1"/>
    <col min="27" max="27" width="32.875" style="122" bestFit="1" customWidth="1"/>
    <col min="28" max="28" width="34.25" style="122" bestFit="1" customWidth="1"/>
    <col min="29" max="31" width="17.5" style="122" customWidth="1"/>
    <col min="32" max="32" width="34.25" style="122" bestFit="1" customWidth="1"/>
    <col min="33" max="16384" width="9" style="56"/>
  </cols>
  <sheetData>
    <row r="1" spans="1:32" x14ac:dyDescent="0.2">
      <c r="A1" s="56" t="s">
        <v>590</v>
      </c>
      <c r="B1" s="121" t="s">
        <v>1438</v>
      </c>
      <c r="C1" s="121" t="s">
        <v>1439</v>
      </c>
      <c r="D1" s="121" t="s">
        <v>1440</v>
      </c>
      <c r="E1" s="121" t="s">
        <v>1577</v>
      </c>
      <c r="F1" s="56" t="s">
        <v>1580</v>
      </c>
      <c r="G1" s="56" t="s">
        <v>1441</v>
      </c>
      <c r="H1" s="56" t="s">
        <v>1442</v>
      </c>
      <c r="I1" s="56" t="s">
        <v>1443</v>
      </c>
      <c r="J1" s="56" t="s">
        <v>1581</v>
      </c>
      <c r="K1" s="273" t="s">
        <v>1444</v>
      </c>
      <c r="L1" s="273" t="s">
        <v>1445</v>
      </c>
      <c r="M1" s="273" t="s">
        <v>1446</v>
      </c>
      <c r="N1" s="273" t="s">
        <v>1447</v>
      </c>
      <c r="O1" s="56" t="s">
        <v>1448</v>
      </c>
      <c r="P1" s="56" t="s">
        <v>1449</v>
      </c>
      <c r="Q1" s="56" t="s">
        <v>1450</v>
      </c>
      <c r="R1" s="56" t="s">
        <v>1451</v>
      </c>
      <c r="S1" s="98" t="s">
        <v>1452</v>
      </c>
      <c r="T1" s="98" t="s">
        <v>1453</v>
      </c>
      <c r="U1" s="98" t="s">
        <v>1454</v>
      </c>
      <c r="V1" s="98" t="s">
        <v>1587</v>
      </c>
      <c r="W1" s="98" t="s">
        <v>1455</v>
      </c>
      <c r="X1" s="98" t="s">
        <v>1456</v>
      </c>
      <c r="Y1" s="122" t="s">
        <v>1457</v>
      </c>
      <c r="Z1" s="122" t="s">
        <v>1458</v>
      </c>
      <c r="AA1" s="122" t="s">
        <v>1459</v>
      </c>
      <c r="AB1" s="122" t="s">
        <v>1460</v>
      </c>
      <c r="AC1" s="122" t="s">
        <v>1461</v>
      </c>
      <c r="AD1" s="122" t="s">
        <v>1589</v>
      </c>
      <c r="AE1" s="122" t="s">
        <v>1590</v>
      </c>
      <c r="AF1" s="122" t="s">
        <v>1462</v>
      </c>
    </row>
    <row r="2" spans="1:32" x14ac:dyDescent="0.2">
      <c r="A2" s="56" t="s">
        <v>591</v>
      </c>
      <c r="B2" s="121" t="s">
        <v>1463</v>
      </c>
      <c r="C2" s="121" t="s">
        <v>1464</v>
      </c>
      <c r="D2" s="121" t="s">
        <v>1465</v>
      </c>
      <c r="E2" s="121" t="s">
        <v>1593</v>
      </c>
      <c r="F2" s="56" t="s">
        <v>1596</v>
      </c>
      <c r="G2" s="56" t="s">
        <v>1466</v>
      </c>
      <c r="H2" s="56" t="s">
        <v>1467</v>
      </c>
      <c r="I2" s="56" t="s">
        <v>1468</v>
      </c>
      <c r="J2" s="56" t="s">
        <v>1597</v>
      </c>
      <c r="K2" s="273" t="s">
        <v>1469</v>
      </c>
      <c r="L2" s="273" t="s">
        <v>1470</v>
      </c>
      <c r="M2" s="273" t="s">
        <v>1471</v>
      </c>
      <c r="N2" s="273" t="s">
        <v>1472</v>
      </c>
      <c r="O2" s="56" t="s">
        <v>1473</v>
      </c>
      <c r="P2" s="56" t="s">
        <v>1474</v>
      </c>
      <c r="Q2" s="56" t="s">
        <v>1475</v>
      </c>
      <c r="R2" s="56" t="s">
        <v>1476</v>
      </c>
      <c r="S2" s="98" t="s">
        <v>1477</v>
      </c>
      <c r="T2" s="98" t="s">
        <v>1478</v>
      </c>
      <c r="U2" s="98" t="s">
        <v>1479</v>
      </c>
      <c r="V2" s="98" t="s">
        <v>1603</v>
      </c>
      <c r="W2" s="98" t="s">
        <v>1480</v>
      </c>
      <c r="X2" s="98" t="s">
        <v>1481</v>
      </c>
      <c r="Y2" s="122" t="s">
        <v>1482</v>
      </c>
      <c r="Z2" s="122" t="s">
        <v>1483</v>
      </c>
      <c r="AA2" s="122" t="s">
        <v>1484</v>
      </c>
      <c r="AB2" s="122" t="s">
        <v>1485</v>
      </c>
      <c r="AC2" s="122" t="s">
        <v>1486</v>
      </c>
      <c r="AD2" s="122" t="s">
        <v>1605</v>
      </c>
      <c r="AE2" s="122" t="s">
        <v>1606</v>
      </c>
      <c r="AF2" s="122" t="s">
        <v>1487</v>
      </c>
    </row>
    <row r="3" spans="1:32" x14ac:dyDescent="0.2">
      <c r="A3" s="56" t="s">
        <v>592</v>
      </c>
      <c r="B3" s="121">
        <v>41380290.240000002</v>
      </c>
      <c r="C3" s="121">
        <v>1728156.78</v>
      </c>
      <c r="D3" s="121">
        <v>8186135.8600000003</v>
      </c>
      <c r="E3" s="121">
        <v>0</v>
      </c>
      <c r="F3" s="56">
        <v>0</v>
      </c>
      <c r="G3" s="56">
        <v>137399205.62</v>
      </c>
      <c r="H3" s="56">
        <v>24150430.489999998</v>
      </c>
      <c r="I3" s="56">
        <v>0</v>
      </c>
      <c r="J3" s="56">
        <v>0</v>
      </c>
      <c r="K3" s="273">
        <v>304188</v>
      </c>
      <c r="L3" s="273">
        <v>2953939.13</v>
      </c>
      <c r="M3" s="273">
        <v>2004572.19</v>
      </c>
      <c r="N3" s="273">
        <v>118337.37</v>
      </c>
      <c r="O3" s="56">
        <v>1674884.88</v>
      </c>
      <c r="P3" s="56">
        <v>-12154050.18</v>
      </c>
      <c r="Q3" s="56">
        <v>3374804.05</v>
      </c>
      <c r="R3" s="56">
        <v>224314634.74000001</v>
      </c>
      <c r="S3" s="98">
        <v>7102174.3399999999</v>
      </c>
      <c r="T3" s="98">
        <v>120604.21</v>
      </c>
      <c r="U3" s="98">
        <v>3148.6</v>
      </c>
      <c r="V3" s="98">
        <v>30</v>
      </c>
      <c r="W3" s="98">
        <v>12545977.08</v>
      </c>
      <c r="X3" s="98">
        <v>634307</v>
      </c>
      <c r="Y3" s="122">
        <v>17824200.579999998</v>
      </c>
      <c r="Z3" s="122">
        <v>40991</v>
      </c>
      <c r="AA3" s="122">
        <v>23656</v>
      </c>
      <c r="AB3" s="122">
        <v>7002826.3200000003</v>
      </c>
      <c r="AC3" s="122">
        <v>6618860.1900000004</v>
      </c>
      <c r="AD3" s="122">
        <v>772.5</v>
      </c>
      <c r="AE3" s="122">
        <v>2192.5</v>
      </c>
      <c r="AF3" s="122">
        <v>253658</v>
      </c>
    </row>
    <row r="4" spans="1:32" x14ac:dyDescent="0.2">
      <c r="A4" s="56" t="s">
        <v>1808</v>
      </c>
      <c r="B4" s="121">
        <v>667564.87</v>
      </c>
      <c r="C4" s="121">
        <v>2907</v>
      </c>
      <c r="D4" s="121">
        <v>137968.41</v>
      </c>
      <c r="E4" s="121">
        <v>0</v>
      </c>
      <c r="F4" s="56">
        <v>0</v>
      </c>
      <c r="G4" s="56">
        <v>4680856.21</v>
      </c>
      <c r="H4" s="56">
        <v>141127.32</v>
      </c>
      <c r="I4" s="56">
        <v>0</v>
      </c>
      <c r="J4" s="56">
        <v>0</v>
      </c>
      <c r="K4" s="273">
        <v>0</v>
      </c>
      <c r="L4" s="273">
        <v>7098.69</v>
      </c>
      <c r="M4" s="273">
        <v>0</v>
      </c>
      <c r="N4" s="273">
        <v>74</v>
      </c>
      <c r="O4" s="56">
        <v>54570</v>
      </c>
      <c r="P4" s="56">
        <v>0</v>
      </c>
      <c r="Q4" s="56">
        <v>0</v>
      </c>
      <c r="R4" s="56">
        <v>1723269</v>
      </c>
      <c r="S4" s="98">
        <v>87144.34</v>
      </c>
      <c r="W4" s="98">
        <v>207889</v>
      </c>
      <c r="X4" s="98">
        <v>56920</v>
      </c>
      <c r="Y4" s="122">
        <v>291999</v>
      </c>
      <c r="AB4" s="122">
        <v>60678.559999999998</v>
      </c>
      <c r="AC4" s="122">
        <v>27996.39</v>
      </c>
      <c r="AF4" s="122">
        <v>29297</v>
      </c>
    </row>
    <row r="5" spans="1:32" x14ac:dyDescent="0.2">
      <c r="A5" s="56" t="s">
        <v>1809</v>
      </c>
      <c r="B5" s="121">
        <v>217173.2</v>
      </c>
      <c r="C5" s="121">
        <v>0</v>
      </c>
      <c r="D5" s="121">
        <v>131405.23000000001</v>
      </c>
      <c r="E5" s="121">
        <v>0</v>
      </c>
      <c r="F5" s="56">
        <v>0</v>
      </c>
      <c r="G5" s="56">
        <v>698334.37</v>
      </c>
      <c r="H5" s="56">
        <v>279157.01</v>
      </c>
      <c r="I5" s="56">
        <v>0</v>
      </c>
      <c r="J5" s="56">
        <v>0</v>
      </c>
      <c r="K5" s="273">
        <v>3650</v>
      </c>
      <c r="L5" s="273">
        <v>0</v>
      </c>
      <c r="M5" s="273">
        <v>0</v>
      </c>
      <c r="N5" s="273">
        <v>1612.3</v>
      </c>
      <c r="O5" s="56">
        <v>228080</v>
      </c>
      <c r="P5" s="56">
        <v>0</v>
      </c>
      <c r="Q5" s="56">
        <v>1792.09</v>
      </c>
      <c r="R5" s="56">
        <v>1740746.12</v>
      </c>
      <c r="S5" s="98">
        <v>25864.35</v>
      </c>
      <c r="T5" s="98">
        <v>16300</v>
      </c>
      <c r="W5" s="98">
        <v>93646.5</v>
      </c>
      <c r="X5" s="98">
        <v>22200</v>
      </c>
      <c r="Y5" s="122">
        <v>106746.5</v>
      </c>
      <c r="AB5" s="122">
        <v>32375.14</v>
      </c>
      <c r="AC5" s="122">
        <v>21771.45</v>
      </c>
      <c r="AF5" s="122">
        <v>0</v>
      </c>
    </row>
    <row r="6" spans="1:32" x14ac:dyDescent="0.2">
      <c r="A6" s="56" t="s">
        <v>1810</v>
      </c>
      <c r="B6" s="121">
        <v>417805.19</v>
      </c>
      <c r="C6" s="121">
        <v>89964</v>
      </c>
      <c r="D6" s="121">
        <v>87357.46</v>
      </c>
      <c r="E6" s="121">
        <v>0</v>
      </c>
      <c r="F6" s="56">
        <v>0</v>
      </c>
      <c r="G6" s="56">
        <v>984695.62</v>
      </c>
      <c r="H6" s="56">
        <v>658928.27</v>
      </c>
      <c r="I6" s="56">
        <v>0</v>
      </c>
      <c r="J6" s="56">
        <v>0</v>
      </c>
      <c r="K6" s="273">
        <v>0</v>
      </c>
      <c r="L6" s="273">
        <v>545.70000000000005</v>
      </c>
      <c r="M6" s="273">
        <v>0</v>
      </c>
      <c r="N6" s="273">
        <v>0</v>
      </c>
      <c r="O6" s="56">
        <v>89300</v>
      </c>
      <c r="P6" s="56">
        <v>0</v>
      </c>
      <c r="Q6" s="56">
        <v>0</v>
      </c>
      <c r="R6" s="56">
        <v>2169071.4500000002</v>
      </c>
      <c r="S6" s="98">
        <v>116241.79</v>
      </c>
      <c r="W6" s="98">
        <v>0</v>
      </c>
      <c r="Y6" s="122">
        <v>72090</v>
      </c>
      <c r="AB6" s="122">
        <v>86386.31</v>
      </c>
      <c r="AC6" s="122">
        <v>1383.68</v>
      </c>
      <c r="AF6" s="122">
        <v>0</v>
      </c>
    </row>
    <row r="7" spans="1:32" x14ac:dyDescent="0.2">
      <c r="A7" s="56" t="s">
        <v>1811</v>
      </c>
      <c r="B7" s="121">
        <v>472740.6</v>
      </c>
      <c r="C7" s="121">
        <v>9550</v>
      </c>
      <c r="D7" s="121">
        <v>116555.28</v>
      </c>
      <c r="E7" s="121">
        <v>0</v>
      </c>
      <c r="F7" s="56">
        <v>0</v>
      </c>
      <c r="G7" s="56">
        <v>399964.51</v>
      </c>
      <c r="H7" s="56">
        <v>219971.77</v>
      </c>
      <c r="I7" s="56">
        <v>0</v>
      </c>
      <c r="J7" s="56">
        <v>0</v>
      </c>
      <c r="K7" s="273">
        <v>0</v>
      </c>
      <c r="L7" s="273">
        <v>21450</v>
      </c>
      <c r="M7" s="273">
        <v>0</v>
      </c>
      <c r="N7" s="273">
        <v>151</v>
      </c>
      <c r="O7" s="56">
        <v>0</v>
      </c>
      <c r="P7" s="56">
        <v>0</v>
      </c>
      <c r="Q7" s="56">
        <v>0</v>
      </c>
      <c r="R7" s="56">
        <v>235221.96</v>
      </c>
      <c r="S7" s="98">
        <v>42461.33</v>
      </c>
      <c r="W7" s="98">
        <v>270038</v>
      </c>
      <c r="X7" s="98">
        <v>23250</v>
      </c>
      <c r="Y7" s="122">
        <v>302348</v>
      </c>
      <c r="AB7" s="122">
        <v>50305.25</v>
      </c>
      <c r="AC7" s="122">
        <v>19303.53</v>
      </c>
      <c r="AF7" s="122">
        <v>25642</v>
      </c>
    </row>
    <row r="8" spans="1:32" x14ac:dyDescent="0.2">
      <c r="A8" s="56" t="s">
        <v>1812</v>
      </c>
      <c r="B8" s="121">
        <v>485858.5</v>
      </c>
      <c r="C8" s="121">
        <v>9336</v>
      </c>
      <c r="D8" s="121">
        <v>38365.57</v>
      </c>
      <c r="E8" s="121">
        <v>0</v>
      </c>
      <c r="F8" s="56">
        <v>0</v>
      </c>
      <c r="G8" s="56">
        <v>560263.99</v>
      </c>
      <c r="H8" s="56">
        <v>224881.61</v>
      </c>
      <c r="I8" s="56">
        <v>0</v>
      </c>
      <c r="J8" s="56">
        <v>0</v>
      </c>
      <c r="K8" s="273">
        <v>0</v>
      </c>
      <c r="L8" s="273">
        <v>3224.58</v>
      </c>
      <c r="M8" s="273">
        <v>0</v>
      </c>
      <c r="N8" s="273">
        <v>0</v>
      </c>
      <c r="O8" s="56">
        <v>17290</v>
      </c>
      <c r="P8" s="56">
        <v>0</v>
      </c>
      <c r="Q8" s="56">
        <v>0</v>
      </c>
      <c r="R8" s="56">
        <v>1649277.25</v>
      </c>
      <c r="S8" s="98">
        <v>44536.14</v>
      </c>
      <c r="W8" s="98">
        <v>76926.5</v>
      </c>
      <c r="X8" s="98">
        <v>21000</v>
      </c>
      <c r="Y8" s="122">
        <v>109996.5</v>
      </c>
      <c r="AB8" s="122">
        <v>30747.49</v>
      </c>
      <c r="AC8" s="122">
        <v>13433.94</v>
      </c>
      <c r="AF8" s="122">
        <v>21924</v>
      </c>
    </row>
    <row r="9" spans="1:32" x14ac:dyDescent="0.2">
      <c r="A9" s="56" t="s">
        <v>1813</v>
      </c>
      <c r="B9" s="121">
        <v>498795.96</v>
      </c>
      <c r="C9" s="121">
        <v>3240</v>
      </c>
      <c r="D9" s="121">
        <v>80277.75</v>
      </c>
      <c r="E9" s="121">
        <v>0</v>
      </c>
      <c r="F9" s="56">
        <v>0</v>
      </c>
      <c r="G9" s="56">
        <v>302039.67999999999</v>
      </c>
      <c r="H9" s="56">
        <v>207417.78</v>
      </c>
      <c r="I9" s="56">
        <v>0</v>
      </c>
      <c r="J9" s="56">
        <v>0</v>
      </c>
      <c r="K9" s="273">
        <v>0</v>
      </c>
      <c r="L9" s="273">
        <v>0</v>
      </c>
      <c r="M9" s="273">
        <v>0</v>
      </c>
      <c r="N9" s="273">
        <v>6.02</v>
      </c>
      <c r="O9" s="56">
        <v>0</v>
      </c>
      <c r="P9" s="56">
        <v>0</v>
      </c>
      <c r="Q9" s="56">
        <v>0</v>
      </c>
      <c r="R9" s="56">
        <v>991159.3</v>
      </c>
      <c r="S9" s="98">
        <v>25711.83</v>
      </c>
      <c r="W9" s="98">
        <v>88735.5</v>
      </c>
      <c r="X9" s="98">
        <v>20140</v>
      </c>
      <c r="Y9" s="122">
        <v>139495.5</v>
      </c>
      <c r="AB9" s="122">
        <v>38904.39</v>
      </c>
      <c r="AC9" s="122">
        <v>12649.8</v>
      </c>
      <c r="AF9" s="122">
        <v>19248</v>
      </c>
    </row>
    <row r="10" spans="1:32" x14ac:dyDescent="0.2">
      <c r="A10" s="56" t="s">
        <v>1814</v>
      </c>
      <c r="B10" s="121">
        <v>198279.32</v>
      </c>
      <c r="C10" s="121">
        <v>0</v>
      </c>
      <c r="D10" s="121">
        <v>100559.8</v>
      </c>
      <c r="E10" s="121">
        <v>0</v>
      </c>
      <c r="F10" s="56">
        <v>0</v>
      </c>
      <c r="G10" s="56">
        <v>801537.52</v>
      </c>
      <c r="H10" s="56">
        <v>256825.27</v>
      </c>
      <c r="I10" s="56">
        <v>0</v>
      </c>
      <c r="J10" s="56">
        <v>0</v>
      </c>
      <c r="K10" s="273">
        <v>0</v>
      </c>
      <c r="L10" s="273">
        <v>0</v>
      </c>
      <c r="M10" s="273">
        <v>0</v>
      </c>
      <c r="N10" s="273">
        <v>157.80000000000001</v>
      </c>
      <c r="O10" s="56">
        <v>110000</v>
      </c>
      <c r="P10" s="56">
        <v>0</v>
      </c>
      <c r="Q10" s="56">
        <v>19037.509999999998</v>
      </c>
      <c r="R10" s="56">
        <v>169383.81</v>
      </c>
      <c r="S10" s="98">
        <v>17830.21</v>
      </c>
      <c r="W10" s="98">
        <v>94682.5</v>
      </c>
      <c r="X10" s="98">
        <v>23130</v>
      </c>
      <c r="Y10" s="122">
        <v>115782.5</v>
      </c>
      <c r="AB10" s="122">
        <v>21872.42</v>
      </c>
      <c r="AC10" s="122">
        <v>20318.57</v>
      </c>
      <c r="AF10" s="122">
        <v>0</v>
      </c>
    </row>
    <row r="11" spans="1:32" x14ac:dyDescent="0.2">
      <c r="A11" s="56" t="s">
        <v>1815</v>
      </c>
      <c r="B11" s="121">
        <v>1076917.9099999999</v>
      </c>
      <c r="C11" s="121">
        <v>33330</v>
      </c>
      <c r="D11" s="121">
        <v>85332.160000000003</v>
      </c>
      <c r="E11" s="121">
        <v>0</v>
      </c>
      <c r="F11" s="56">
        <v>0</v>
      </c>
      <c r="G11" s="56">
        <v>800887.3</v>
      </c>
      <c r="H11" s="56">
        <v>661023.01</v>
      </c>
      <c r="I11" s="56">
        <v>0</v>
      </c>
      <c r="J11" s="56">
        <v>0</v>
      </c>
      <c r="K11" s="273">
        <v>2615</v>
      </c>
      <c r="L11" s="273">
        <v>0</v>
      </c>
      <c r="M11" s="273">
        <v>0</v>
      </c>
      <c r="N11" s="273">
        <v>111.52</v>
      </c>
      <c r="O11" s="56">
        <v>17100</v>
      </c>
      <c r="P11" s="56">
        <v>0</v>
      </c>
      <c r="Q11" s="56">
        <v>66806.67</v>
      </c>
      <c r="R11" s="56">
        <v>668274.24</v>
      </c>
      <c r="S11" s="98">
        <v>96866</v>
      </c>
      <c r="T11" s="98">
        <v>6933</v>
      </c>
      <c r="W11" s="98">
        <v>136640</v>
      </c>
      <c r="X11" s="98">
        <v>31680</v>
      </c>
      <c r="Y11" s="122">
        <v>215320</v>
      </c>
      <c r="AB11" s="122">
        <v>92540.87</v>
      </c>
      <c r="AC11" s="122">
        <v>19249.7</v>
      </c>
      <c r="AF11" s="122">
        <v>45675</v>
      </c>
    </row>
    <row r="12" spans="1:32" x14ac:dyDescent="0.2">
      <c r="A12" s="56" t="s">
        <v>1816</v>
      </c>
      <c r="B12" s="121">
        <v>580107.98</v>
      </c>
      <c r="C12" s="121">
        <v>19008</v>
      </c>
      <c r="D12" s="121">
        <v>54025.279999999999</v>
      </c>
      <c r="E12" s="121">
        <v>0</v>
      </c>
      <c r="F12" s="56">
        <v>0</v>
      </c>
      <c r="G12" s="56">
        <v>792594.16</v>
      </c>
      <c r="H12" s="56">
        <v>255476.14</v>
      </c>
      <c r="I12" s="56">
        <v>0</v>
      </c>
      <c r="J12" s="56">
        <v>0</v>
      </c>
      <c r="K12" s="273">
        <v>1740</v>
      </c>
      <c r="L12" s="273">
        <v>321</v>
      </c>
      <c r="M12" s="273">
        <v>0</v>
      </c>
      <c r="N12" s="273">
        <v>4.09</v>
      </c>
      <c r="O12" s="56">
        <v>0</v>
      </c>
      <c r="P12" s="56">
        <v>0</v>
      </c>
      <c r="Q12" s="56">
        <v>0</v>
      </c>
      <c r="R12" s="56">
        <v>2102009.77</v>
      </c>
      <c r="S12" s="98">
        <v>34155.75</v>
      </c>
      <c r="W12" s="98">
        <v>141100</v>
      </c>
      <c r="X12" s="98">
        <v>18700</v>
      </c>
      <c r="Y12" s="122">
        <v>180960</v>
      </c>
      <c r="AB12" s="122">
        <v>31796.35</v>
      </c>
      <c r="AC12" s="122">
        <v>15156.86</v>
      </c>
      <c r="AF12" s="122">
        <v>0</v>
      </c>
    </row>
    <row r="13" spans="1:32" x14ac:dyDescent="0.2">
      <c r="A13" s="56" t="s">
        <v>1817</v>
      </c>
      <c r="B13" s="121">
        <v>418493.97</v>
      </c>
      <c r="C13" s="121">
        <v>4159</v>
      </c>
      <c r="D13" s="121">
        <v>126032.22</v>
      </c>
      <c r="E13" s="121">
        <v>0</v>
      </c>
      <c r="F13" s="56">
        <v>0</v>
      </c>
      <c r="G13" s="56">
        <v>1216057.77</v>
      </c>
      <c r="H13" s="56">
        <v>216896.89</v>
      </c>
      <c r="I13" s="56">
        <v>0</v>
      </c>
      <c r="J13" s="56">
        <v>0</v>
      </c>
      <c r="K13" s="273">
        <v>0</v>
      </c>
      <c r="L13" s="273">
        <v>113.42</v>
      </c>
      <c r="M13" s="273">
        <v>0</v>
      </c>
      <c r="N13" s="273">
        <v>1.0900000000000001</v>
      </c>
      <c r="O13" s="56">
        <v>0</v>
      </c>
      <c r="P13" s="56">
        <v>0</v>
      </c>
      <c r="Q13" s="56">
        <v>0</v>
      </c>
      <c r="R13" s="56">
        <v>1442563.02</v>
      </c>
      <c r="S13" s="98">
        <v>60743.03</v>
      </c>
      <c r="W13" s="98">
        <v>128330</v>
      </c>
      <c r="X13" s="98">
        <v>35600</v>
      </c>
      <c r="Y13" s="122">
        <v>211420</v>
      </c>
      <c r="AB13" s="122">
        <v>59281.36</v>
      </c>
      <c r="AC13" s="122">
        <v>18951.23</v>
      </c>
      <c r="AF13" s="122">
        <v>0</v>
      </c>
    </row>
    <row r="14" spans="1:32" x14ac:dyDescent="0.2">
      <c r="A14" s="56" t="s">
        <v>1818</v>
      </c>
      <c r="B14" s="121">
        <v>59365.38</v>
      </c>
      <c r="C14" s="121">
        <v>8868</v>
      </c>
      <c r="D14" s="121">
        <v>35595.65</v>
      </c>
      <c r="E14" s="121">
        <v>0</v>
      </c>
      <c r="F14" s="56">
        <v>0</v>
      </c>
      <c r="G14" s="56">
        <v>1147594.47</v>
      </c>
      <c r="H14" s="56">
        <v>149875.45000000001</v>
      </c>
      <c r="I14" s="56">
        <v>0</v>
      </c>
      <c r="J14" s="56">
        <v>0</v>
      </c>
      <c r="K14" s="273">
        <v>0</v>
      </c>
      <c r="L14" s="273">
        <v>14150</v>
      </c>
      <c r="M14" s="273">
        <v>0</v>
      </c>
      <c r="N14" s="273">
        <v>416.08</v>
      </c>
      <c r="O14" s="56">
        <v>0</v>
      </c>
      <c r="P14" s="56">
        <v>0</v>
      </c>
      <c r="Q14" s="56">
        <v>2820.99</v>
      </c>
      <c r="R14" s="56">
        <v>484200</v>
      </c>
      <c r="S14" s="98">
        <v>23838.47</v>
      </c>
      <c r="W14" s="98">
        <v>141474.5</v>
      </c>
      <c r="X14" s="98">
        <v>14960</v>
      </c>
      <c r="Y14" s="122">
        <v>200274.5</v>
      </c>
      <c r="AB14" s="122">
        <v>63778.02</v>
      </c>
      <c r="AC14" s="122">
        <v>13000.55</v>
      </c>
      <c r="AF14" s="122">
        <v>0</v>
      </c>
    </row>
    <row r="15" spans="1:32" x14ac:dyDescent="0.2">
      <c r="A15" s="56" t="s">
        <v>1819</v>
      </c>
      <c r="B15" s="121">
        <v>839521.38</v>
      </c>
      <c r="C15" s="121">
        <v>4871</v>
      </c>
      <c r="D15" s="121">
        <v>181667.48</v>
      </c>
      <c r="E15" s="121">
        <v>0</v>
      </c>
      <c r="F15" s="56">
        <v>0</v>
      </c>
      <c r="G15" s="56">
        <v>735500.41</v>
      </c>
      <c r="H15" s="56">
        <v>218019.22</v>
      </c>
      <c r="I15" s="56">
        <v>0</v>
      </c>
      <c r="J15" s="56">
        <v>0</v>
      </c>
      <c r="K15" s="273">
        <v>0</v>
      </c>
      <c r="L15" s="273">
        <v>0</v>
      </c>
      <c r="M15" s="273">
        <v>0</v>
      </c>
      <c r="N15" s="273">
        <v>464.41</v>
      </c>
      <c r="O15" s="56">
        <v>116329.52</v>
      </c>
      <c r="P15" s="56">
        <v>0</v>
      </c>
      <c r="Q15" s="56">
        <v>218.08</v>
      </c>
      <c r="R15" s="56">
        <v>1884119.29</v>
      </c>
      <c r="S15" s="98">
        <v>12065</v>
      </c>
      <c r="W15" s="98">
        <v>102759.58</v>
      </c>
      <c r="X15" s="98">
        <v>37820</v>
      </c>
      <c r="Y15" s="122">
        <v>160759.57999999999</v>
      </c>
      <c r="AB15" s="122">
        <v>98791.7</v>
      </c>
      <c r="AC15" s="122">
        <v>15589.5</v>
      </c>
      <c r="AF15" s="122">
        <v>0</v>
      </c>
    </row>
    <row r="16" spans="1:32" x14ac:dyDescent="0.2">
      <c r="A16" s="56" t="s">
        <v>1820</v>
      </c>
      <c r="B16" s="121">
        <v>146312.84</v>
      </c>
      <c r="C16" s="121">
        <v>0</v>
      </c>
      <c r="D16" s="121">
        <v>59502</v>
      </c>
      <c r="E16" s="121">
        <v>0</v>
      </c>
      <c r="F16" s="56">
        <v>0</v>
      </c>
      <c r="G16" s="56">
        <v>705986.57</v>
      </c>
      <c r="H16" s="56">
        <v>311138.40000000002</v>
      </c>
      <c r="I16" s="56">
        <v>0</v>
      </c>
      <c r="J16" s="56">
        <v>0</v>
      </c>
      <c r="K16" s="273">
        <v>0</v>
      </c>
      <c r="L16" s="273">
        <v>0</v>
      </c>
      <c r="M16" s="273">
        <v>0</v>
      </c>
      <c r="N16" s="273">
        <v>351.06</v>
      </c>
      <c r="O16" s="56">
        <v>0</v>
      </c>
      <c r="P16" s="56">
        <v>0</v>
      </c>
      <c r="Q16" s="56">
        <v>0</v>
      </c>
      <c r="R16" s="56">
        <v>2403607</v>
      </c>
      <c r="S16" s="98">
        <v>16833</v>
      </c>
      <c r="W16" s="98">
        <v>126591</v>
      </c>
      <c r="X16" s="98">
        <v>3000</v>
      </c>
      <c r="Y16" s="122">
        <v>168913</v>
      </c>
      <c r="AB16" s="122">
        <v>21468</v>
      </c>
      <c r="AC16" s="122">
        <v>14964.96</v>
      </c>
      <c r="AF16" s="122">
        <v>23864</v>
      </c>
    </row>
    <row r="17" spans="1:32" x14ac:dyDescent="0.2">
      <c r="A17" s="56" t="s">
        <v>1821</v>
      </c>
      <c r="B17" s="121">
        <v>899916.2</v>
      </c>
      <c r="C17" s="121">
        <v>3167</v>
      </c>
      <c r="D17" s="121">
        <v>198926.68</v>
      </c>
      <c r="E17" s="121">
        <v>0</v>
      </c>
      <c r="F17" s="56">
        <v>0</v>
      </c>
      <c r="G17" s="56">
        <v>518681.24</v>
      </c>
      <c r="H17" s="56">
        <v>150106.39000000001</v>
      </c>
      <c r="I17" s="56">
        <v>0</v>
      </c>
      <c r="J17" s="56">
        <v>0</v>
      </c>
      <c r="K17" s="273">
        <v>0</v>
      </c>
      <c r="L17" s="273">
        <v>2600</v>
      </c>
      <c r="M17" s="273">
        <v>0</v>
      </c>
      <c r="N17" s="273">
        <v>81</v>
      </c>
      <c r="O17" s="56">
        <v>0</v>
      </c>
      <c r="P17" s="56">
        <v>0</v>
      </c>
      <c r="Q17" s="56">
        <v>2633.75</v>
      </c>
      <c r="R17" s="56">
        <v>2696435.34</v>
      </c>
      <c r="S17" s="98">
        <v>62545.67</v>
      </c>
      <c r="W17" s="98">
        <v>72570</v>
      </c>
      <c r="Y17" s="122">
        <v>104750</v>
      </c>
      <c r="AB17" s="122">
        <v>55558.05</v>
      </c>
      <c r="AC17" s="122">
        <v>14631.6</v>
      </c>
      <c r="AF17" s="122">
        <v>29424</v>
      </c>
    </row>
    <row r="18" spans="1:32" x14ac:dyDescent="0.2">
      <c r="A18" s="56" t="s">
        <v>1822</v>
      </c>
      <c r="B18" s="121">
        <v>524870.54</v>
      </c>
      <c r="C18" s="121">
        <v>23130</v>
      </c>
      <c r="D18" s="121">
        <v>133404.29</v>
      </c>
      <c r="E18" s="121">
        <v>0</v>
      </c>
      <c r="F18" s="56">
        <v>0</v>
      </c>
      <c r="G18" s="56">
        <v>941462.59</v>
      </c>
      <c r="H18" s="56">
        <v>312021.05</v>
      </c>
      <c r="I18" s="56">
        <v>0</v>
      </c>
      <c r="J18" s="56">
        <v>0</v>
      </c>
      <c r="K18" s="273">
        <v>0</v>
      </c>
      <c r="L18" s="273">
        <v>7630</v>
      </c>
      <c r="M18" s="273">
        <v>0</v>
      </c>
      <c r="N18" s="273">
        <v>341.79</v>
      </c>
      <c r="O18" s="56">
        <v>15929</v>
      </c>
      <c r="P18" s="56">
        <v>0</v>
      </c>
      <c r="Q18" s="56">
        <v>0</v>
      </c>
      <c r="R18" s="56">
        <v>2510757.66</v>
      </c>
      <c r="S18" s="98">
        <v>63924.78</v>
      </c>
      <c r="T18" s="98">
        <v>51805</v>
      </c>
      <c r="W18" s="98">
        <v>92687</v>
      </c>
      <c r="X18" s="98">
        <v>39170</v>
      </c>
      <c r="Y18" s="122">
        <v>170517</v>
      </c>
      <c r="AB18" s="122">
        <v>134544.57</v>
      </c>
      <c r="AC18" s="122">
        <v>24017.69</v>
      </c>
      <c r="AF18" s="122">
        <v>31434</v>
      </c>
    </row>
    <row r="19" spans="1:32" x14ac:dyDescent="0.2">
      <c r="A19" s="56" t="s">
        <v>1823</v>
      </c>
      <c r="B19" s="121">
        <v>1620637.5</v>
      </c>
      <c r="C19" s="121">
        <v>0</v>
      </c>
      <c r="D19" s="121">
        <v>141959.09</v>
      </c>
      <c r="E19" s="121">
        <v>0</v>
      </c>
      <c r="F19" s="56">
        <v>0</v>
      </c>
      <c r="G19" s="56">
        <v>3274737.69</v>
      </c>
      <c r="H19" s="56">
        <v>306439.39</v>
      </c>
      <c r="I19" s="56">
        <v>0</v>
      </c>
      <c r="J19" s="56">
        <v>0</v>
      </c>
      <c r="K19" s="273">
        <v>0</v>
      </c>
      <c r="L19" s="273">
        <v>14569.84</v>
      </c>
      <c r="M19" s="273">
        <v>0</v>
      </c>
      <c r="N19" s="273">
        <v>1980</v>
      </c>
      <c r="O19" s="56">
        <v>88120</v>
      </c>
      <c r="P19" s="56">
        <v>0</v>
      </c>
      <c r="Q19" s="56">
        <v>4755.7299999999996</v>
      </c>
      <c r="R19" s="56">
        <v>684118.79</v>
      </c>
      <c r="S19" s="98">
        <v>42930.720000000001</v>
      </c>
      <c r="W19" s="98">
        <v>69440</v>
      </c>
      <c r="X19" s="98">
        <v>20280</v>
      </c>
      <c r="Y19" s="122">
        <v>142970</v>
      </c>
      <c r="AB19" s="122">
        <v>49755.55</v>
      </c>
      <c r="AC19" s="122">
        <v>28061.63</v>
      </c>
      <c r="AF19" s="122">
        <v>0</v>
      </c>
    </row>
    <row r="20" spans="1:32" x14ac:dyDescent="0.2">
      <c r="A20" s="56" t="s">
        <v>1824</v>
      </c>
      <c r="B20" s="121">
        <v>129837.65</v>
      </c>
      <c r="C20" s="121">
        <v>0</v>
      </c>
      <c r="D20" s="121">
        <v>39932.99</v>
      </c>
      <c r="E20" s="121">
        <v>0</v>
      </c>
      <c r="F20" s="56">
        <v>0</v>
      </c>
      <c r="G20" s="56">
        <v>434119.53</v>
      </c>
      <c r="H20" s="56">
        <v>167112.56</v>
      </c>
      <c r="I20" s="56">
        <v>0</v>
      </c>
      <c r="J20" s="56">
        <v>0</v>
      </c>
      <c r="K20" s="273">
        <v>0</v>
      </c>
      <c r="L20" s="273">
        <v>1353.26</v>
      </c>
      <c r="M20" s="273">
        <v>40000</v>
      </c>
      <c r="N20" s="273">
        <v>73.03</v>
      </c>
      <c r="O20" s="56">
        <v>0</v>
      </c>
      <c r="P20" s="56">
        <v>0</v>
      </c>
      <c r="Q20" s="56">
        <v>0</v>
      </c>
      <c r="R20" s="56">
        <v>787661.67</v>
      </c>
      <c r="S20" s="98">
        <v>33199.730000000003</v>
      </c>
      <c r="W20" s="98">
        <v>139260.5</v>
      </c>
      <c r="X20" s="98">
        <v>22210</v>
      </c>
      <c r="Y20" s="122">
        <v>171310.5</v>
      </c>
      <c r="AB20" s="122">
        <v>27971.91</v>
      </c>
      <c r="AC20" s="122">
        <v>9481.3700000000008</v>
      </c>
      <c r="AF20" s="122">
        <v>0</v>
      </c>
    </row>
    <row r="21" spans="1:32" ht="15" customHeight="1" x14ac:dyDescent="0.2">
      <c r="A21" s="56" t="s">
        <v>1825</v>
      </c>
      <c r="B21" s="121">
        <v>285279.15000000002</v>
      </c>
      <c r="C21" s="121">
        <v>4170</v>
      </c>
      <c r="D21" s="121">
        <v>33498.21</v>
      </c>
      <c r="E21" s="121">
        <v>0</v>
      </c>
      <c r="F21" s="56">
        <v>0</v>
      </c>
      <c r="G21" s="56">
        <v>776514.9</v>
      </c>
      <c r="H21" s="56">
        <v>274916.78000000003</v>
      </c>
      <c r="I21" s="56">
        <v>0</v>
      </c>
      <c r="J21" s="56">
        <v>0</v>
      </c>
      <c r="K21" s="273">
        <v>0</v>
      </c>
      <c r="L21" s="273">
        <v>5340</v>
      </c>
      <c r="M21" s="273">
        <v>0</v>
      </c>
      <c r="N21" s="273">
        <v>70</v>
      </c>
      <c r="O21" s="56">
        <v>0</v>
      </c>
      <c r="P21" s="56">
        <v>0</v>
      </c>
      <c r="Q21" s="56">
        <v>10378.32</v>
      </c>
      <c r="R21" s="56">
        <v>1709584.67</v>
      </c>
      <c r="S21" s="98">
        <v>23817.81</v>
      </c>
      <c r="W21" s="98">
        <v>130414</v>
      </c>
      <c r="X21" s="98">
        <v>16100</v>
      </c>
      <c r="Y21" s="122">
        <v>157394</v>
      </c>
      <c r="AB21" s="122">
        <v>35411.910000000003</v>
      </c>
      <c r="AC21" s="122">
        <v>21065.200000000001</v>
      </c>
      <c r="AF21" s="122">
        <v>0</v>
      </c>
    </row>
    <row r="22" spans="1:32" x14ac:dyDescent="0.2">
      <c r="A22" s="56" t="s">
        <v>1929</v>
      </c>
      <c r="B22" s="121">
        <v>13206.95</v>
      </c>
      <c r="C22" s="121">
        <v>2259</v>
      </c>
      <c r="D22" s="121">
        <v>94904.16</v>
      </c>
      <c r="E22" s="121">
        <v>0</v>
      </c>
      <c r="F22" s="56">
        <v>0</v>
      </c>
      <c r="G22" s="56">
        <v>940402.45</v>
      </c>
      <c r="H22" s="56">
        <v>333262.55</v>
      </c>
      <c r="I22" s="56">
        <v>0</v>
      </c>
      <c r="J22" s="56">
        <v>0</v>
      </c>
      <c r="K22" s="273">
        <v>0</v>
      </c>
      <c r="L22" s="273">
        <v>35322.39</v>
      </c>
      <c r="M22" s="273">
        <v>0</v>
      </c>
      <c r="N22" s="273">
        <v>75.33</v>
      </c>
      <c r="O22" s="56">
        <v>0</v>
      </c>
      <c r="P22" s="56">
        <v>0</v>
      </c>
      <c r="Q22" s="56">
        <v>2583.8200000000002</v>
      </c>
      <c r="R22" s="56">
        <v>2287426.9300000002</v>
      </c>
      <c r="S22" s="98">
        <v>14085.25</v>
      </c>
      <c r="V22" s="98">
        <v>30</v>
      </c>
      <c r="W22" s="98">
        <v>92357</v>
      </c>
      <c r="X22" s="98">
        <v>24960</v>
      </c>
      <c r="Y22" s="122">
        <v>152560</v>
      </c>
      <c r="AB22" s="122">
        <v>91723.1</v>
      </c>
      <c r="AC22" s="122">
        <v>23206.14</v>
      </c>
      <c r="AF22" s="122">
        <v>0</v>
      </c>
    </row>
    <row r="23" spans="1:32" x14ac:dyDescent="0.2">
      <c r="A23" s="56" t="s">
        <v>1826</v>
      </c>
      <c r="B23" s="121">
        <v>86513.53</v>
      </c>
      <c r="C23" s="121">
        <v>0</v>
      </c>
      <c r="D23" s="121">
        <v>38025.81</v>
      </c>
      <c r="E23" s="121">
        <v>0</v>
      </c>
      <c r="F23" s="56">
        <v>0</v>
      </c>
      <c r="G23" s="56">
        <v>941887.18</v>
      </c>
      <c r="H23" s="56">
        <v>158076.66</v>
      </c>
      <c r="I23" s="56">
        <v>0</v>
      </c>
      <c r="J23" s="56">
        <v>0</v>
      </c>
      <c r="K23" s="273">
        <v>0</v>
      </c>
      <c r="L23" s="273">
        <v>37200</v>
      </c>
      <c r="M23" s="273">
        <v>0</v>
      </c>
      <c r="N23" s="273">
        <v>0</v>
      </c>
      <c r="O23" s="56">
        <v>0</v>
      </c>
      <c r="P23" s="56">
        <v>0</v>
      </c>
      <c r="Q23" s="56">
        <v>33620</v>
      </c>
      <c r="R23" s="56">
        <v>2091979.99</v>
      </c>
      <c r="S23" s="98">
        <v>3335</v>
      </c>
      <c r="W23" s="98">
        <v>70112</v>
      </c>
      <c r="X23" s="98">
        <v>1500</v>
      </c>
      <c r="Y23" s="122">
        <v>71612</v>
      </c>
      <c r="AB23" s="122">
        <v>12779.66</v>
      </c>
      <c r="AC23" s="122">
        <v>19473.59</v>
      </c>
    </row>
    <row r="24" spans="1:32" x14ac:dyDescent="0.2">
      <c r="A24" s="56" t="s">
        <v>1827</v>
      </c>
      <c r="B24" s="121">
        <v>370939.58</v>
      </c>
      <c r="C24" s="121">
        <v>0</v>
      </c>
      <c r="D24" s="121">
        <v>7673.58</v>
      </c>
      <c r="E24" s="121">
        <v>0</v>
      </c>
      <c r="F24" s="56">
        <v>0</v>
      </c>
      <c r="G24" s="56">
        <v>713395.21</v>
      </c>
      <c r="H24" s="56">
        <v>240726.09</v>
      </c>
      <c r="I24" s="56">
        <v>0</v>
      </c>
      <c r="J24" s="56">
        <v>0</v>
      </c>
      <c r="K24" s="273">
        <v>0</v>
      </c>
      <c r="L24" s="273">
        <v>160182.51999999999</v>
      </c>
      <c r="M24" s="273">
        <v>1600</v>
      </c>
      <c r="N24" s="273">
        <v>544.16999999999996</v>
      </c>
      <c r="O24" s="56">
        <v>64445</v>
      </c>
      <c r="P24" s="56">
        <v>0</v>
      </c>
      <c r="Q24" s="56">
        <v>0</v>
      </c>
      <c r="R24" s="56">
        <v>0</v>
      </c>
      <c r="S24" s="98">
        <v>1645</v>
      </c>
      <c r="W24" s="98">
        <v>161125</v>
      </c>
      <c r="Y24" s="122">
        <v>186340</v>
      </c>
      <c r="AB24" s="122">
        <v>66175.8</v>
      </c>
      <c r="AC24" s="122">
        <v>19051.11</v>
      </c>
    </row>
    <row r="25" spans="1:32" x14ac:dyDescent="0.2">
      <c r="A25" s="56" t="s">
        <v>1828</v>
      </c>
      <c r="B25" s="121">
        <v>174226.62</v>
      </c>
      <c r="C25" s="121">
        <v>0</v>
      </c>
      <c r="D25" s="121">
        <v>13875.35</v>
      </c>
      <c r="E25" s="121">
        <v>0</v>
      </c>
      <c r="F25" s="56">
        <v>0</v>
      </c>
      <c r="G25" s="56">
        <v>1161920.08</v>
      </c>
      <c r="H25" s="56">
        <v>141475.17000000001</v>
      </c>
      <c r="I25" s="56">
        <v>0</v>
      </c>
      <c r="J25" s="56">
        <v>0</v>
      </c>
      <c r="K25" s="273">
        <v>0</v>
      </c>
      <c r="L25" s="273">
        <v>37019.24</v>
      </c>
      <c r="M25" s="273">
        <v>0</v>
      </c>
      <c r="N25" s="273">
        <v>374.63</v>
      </c>
      <c r="O25" s="56">
        <v>0</v>
      </c>
      <c r="P25" s="56">
        <v>0</v>
      </c>
      <c r="Q25" s="56">
        <v>0</v>
      </c>
      <c r="R25" s="56">
        <v>1967042.37</v>
      </c>
      <c r="S25" s="98">
        <v>190</v>
      </c>
      <c r="W25" s="98">
        <v>192753</v>
      </c>
      <c r="X25" s="98">
        <v>1500</v>
      </c>
      <c r="Y25" s="122">
        <v>194253</v>
      </c>
      <c r="AB25" s="122">
        <v>41194.93</v>
      </c>
      <c r="AC25" s="122">
        <v>17122.91</v>
      </c>
    </row>
    <row r="26" spans="1:32" x14ac:dyDescent="0.2">
      <c r="A26" s="56" t="s">
        <v>1829</v>
      </c>
      <c r="B26" s="121">
        <v>270577.59000000003</v>
      </c>
      <c r="C26" s="121">
        <v>5700</v>
      </c>
      <c r="D26" s="121">
        <v>5677.87</v>
      </c>
      <c r="E26" s="121">
        <v>0</v>
      </c>
      <c r="F26" s="56">
        <v>0</v>
      </c>
      <c r="G26" s="56">
        <v>713226.42</v>
      </c>
      <c r="H26" s="56">
        <v>181468.69</v>
      </c>
      <c r="I26" s="56">
        <v>0</v>
      </c>
      <c r="J26" s="56">
        <v>0</v>
      </c>
      <c r="K26" s="273">
        <v>0</v>
      </c>
      <c r="L26" s="273">
        <v>80956.570000000007</v>
      </c>
      <c r="M26" s="273">
        <v>45300</v>
      </c>
      <c r="N26" s="273">
        <v>13.09</v>
      </c>
      <c r="O26" s="56">
        <v>0</v>
      </c>
      <c r="P26" s="56">
        <v>0</v>
      </c>
      <c r="Q26" s="56">
        <v>0</v>
      </c>
      <c r="R26" s="56">
        <v>1301651.56</v>
      </c>
      <c r="S26" s="98">
        <v>4276.3999999999996</v>
      </c>
      <c r="W26" s="98">
        <v>46630</v>
      </c>
      <c r="X26" s="98">
        <v>2500</v>
      </c>
      <c r="Y26" s="122">
        <v>49130</v>
      </c>
      <c r="AB26" s="122">
        <v>44002.25</v>
      </c>
      <c r="AC26" s="122">
        <v>23306.27</v>
      </c>
    </row>
    <row r="27" spans="1:32" x14ac:dyDescent="0.2">
      <c r="A27" s="56" t="s">
        <v>1830</v>
      </c>
      <c r="B27" s="121">
        <v>142670.64000000001</v>
      </c>
      <c r="C27" s="121">
        <v>0</v>
      </c>
      <c r="D27" s="121">
        <v>21867.7</v>
      </c>
      <c r="E27" s="121">
        <v>0</v>
      </c>
      <c r="F27" s="56">
        <v>0</v>
      </c>
      <c r="G27" s="56">
        <v>1928434.57</v>
      </c>
      <c r="H27" s="56">
        <v>264970.84000000003</v>
      </c>
      <c r="I27" s="56">
        <v>0</v>
      </c>
      <c r="J27" s="56">
        <v>0</v>
      </c>
      <c r="K27" s="273">
        <v>0</v>
      </c>
      <c r="L27" s="273">
        <v>72000</v>
      </c>
      <c r="M27" s="273">
        <v>0</v>
      </c>
      <c r="N27" s="273">
        <v>175</v>
      </c>
      <c r="O27" s="56">
        <v>0</v>
      </c>
      <c r="P27" s="56">
        <v>0</v>
      </c>
      <c r="Q27" s="56">
        <v>0</v>
      </c>
      <c r="R27" s="56">
        <v>1776680.82</v>
      </c>
      <c r="S27" s="98">
        <v>1600</v>
      </c>
      <c r="W27" s="98">
        <v>87720.3</v>
      </c>
      <c r="X27" s="98">
        <v>1500</v>
      </c>
      <c r="Y27" s="122">
        <v>148680.29999999999</v>
      </c>
      <c r="AB27" s="122">
        <v>22359.18</v>
      </c>
      <c r="AC27" s="122">
        <v>35674.660000000003</v>
      </c>
    </row>
    <row r="28" spans="1:32" x14ac:dyDescent="0.2">
      <c r="A28" s="56" t="s">
        <v>1831</v>
      </c>
      <c r="B28" s="121">
        <v>325872.46000000002</v>
      </c>
      <c r="C28" s="121">
        <v>2957</v>
      </c>
      <c r="D28" s="121">
        <v>116129.2</v>
      </c>
      <c r="E28" s="121">
        <v>0</v>
      </c>
      <c r="F28" s="56">
        <v>0</v>
      </c>
      <c r="G28" s="56">
        <v>1390213.15</v>
      </c>
      <c r="H28" s="56">
        <v>200592.94</v>
      </c>
      <c r="I28" s="56">
        <v>0</v>
      </c>
      <c r="J28" s="56">
        <v>0</v>
      </c>
      <c r="K28" s="273">
        <v>0</v>
      </c>
      <c r="L28" s="273">
        <v>41934.730000000003</v>
      </c>
      <c r="M28" s="273">
        <v>85306</v>
      </c>
      <c r="N28" s="273">
        <v>171.61</v>
      </c>
      <c r="O28" s="56">
        <v>0</v>
      </c>
      <c r="P28" s="56">
        <v>0</v>
      </c>
      <c r="Q28" s="56">
        <v>2880</v>
      </c>
      <c r="R28" s="56">
        <v>2074982.75</v>
      </c>
      <c r="S28" s="98">
        <v>85849.07</v>
      </c>
      <c r="T28" s="98">
        <v>0</v>
      </c>
      <c r="W28" s="98">
        <v>255907.5</v>
      </c>
      <c r="X28" s="98">
        <v>17000</v>
      </c>
      <c r="Y28" s="122">
        <v>348597.5</v>
      </c>
      <c r="AB28" s="122">
        <v>40989.35</v>
      </c>
      <c r="AC28" s="122">
        <v>29151.66</v>
      </c>
    </row>
    <row r="29" spans="1:32" x14ac:dyDescent="0.2">
      <c r="A29" s="56" t="s">
        <v>1832</v>
      </c>
      <c r="B29" s="121">
        <v>225983.13</v>
      </c>
      <c r="C29" s="121">
        <v>292.5</v>
      </c>
      <c r="D29" s="121">
        <v>72714.86</v>
      </c>
      <c r="E29" s="121">
        <v>0</v>
      </c>
      <c r="F29" s="56">
        <v>0</v>
      </c>
      <c r="G29" s="56">
        <v>608008.80000000005</v>
      </c>
      <c r="H29" s="56">
        <v>225740.56</v>
      </c>
      <c r="I29" s="56">
        <v>0</v>
      </c>
      <c r="J29" s="56">
        <v>0</v>
      </c>
      <c r="K29" s="273">
        <v>0</v>
      </c>
      <c r="L29" s="273">
        <v>19447.23</v>
      </c>
      <c r="M29" s="273">
        <v>34490</v>
      </c>
      <c r="N29" s="273">
        <v>151</v>
      </c>
      <c r="O29" s="56">
        <v>0</v>
      </c>
      <c r="P29" s="56">
        <v>0</v>
      </c>
      <c r="Q29" s="56">
        <v>0</v>
      </c>
      <c r="R29" s="56">
        <v>1942599.48</v>
      </c>
      <c r="S29" s="98">
        <v>16348.04</v>
      </c>
      <c r="W29" s="98">
        <v>125932.5</v>
      </c>
      <c r="X29" s="98">
        <v>1500</v>
      </c>
      <c r="Y29" s="122">
        <v>146132.5</v>
      </c>
      <c r="AB29" s="122">
        <v>76587.88</v>
      </c>
      <c r="AC29" s="122">
        <v>15457.51</v>
      </c>
    </row>
    <row r="30" spans="1:32" x14ac:dyDescent="0.2">
      <c r="A30" s="56" t="s">
        <v>1833</v>
      </c>
      <c r="B30" s="121">
        <v>423669.02</v>
      </c>
      <c r="C30" s="121">
        <v>618.25</v>
      </c>
      <c r="D30" s="121">
        <v>78169.62</v>
      </c>
      <c r="E30" s="121">
        <v>0</v>
      </c>
      <c r="F30" s="56">
        <v>0</v>
      </c>
      <c r="G30" s="56">
        <v>897898.79</v>
      </c>
      <c r="H30" s="56">
        <v>253912.99</v>
      </c>
      <c r="I30" s="56">
        <v>0</v>
      </c>
      <c r="J30" s="56">
        <v>0</v>
      </c>
      <c r="K30" s="273">
        <v>0</v>
      </c>
      <c r="L30" s="273">
        <v>18663.419999999998</v>
      </c>
      <c r="M30" s="273">
        <v>0</v>
      </c>
      <c r="N30" s="273">
        <v>145.5</v>
      </c>
      <c r="O30" s="56">
        <v>0</v>
      </c>
      <c r="P30" s="56">
        <v>0</v>
      </c>
      <c r="Q30" s="56">
        <v>1056.42</v>
      </c>
      <c r="R30" s="56">
        <v>1357301.45</v>
      </c>
      <c r="S30" s="98">
        <v>39493.69</v>
      </c>
      <c r="W30" s="98">
        <v>37656.5</v>
      </c>
      <c r="X30" s="98">
        <v>6300</v>
      </c>
      <c r="Y30" s="122">
        <v>96096.5</v>
      </c>
      <c r="AB30" s="122">
        <v>33658.129999999997</v>
      </c>
      <c r="AC30" s="122">
        <v>14322.57</v>
      </c>
    </row>
    <row r="31" spans="1:32" x14ac:dyDescent="0.2">
      <c r="A31" s="56" t="s">
        <v>1834</v>
      </c>
      <c r="B31" s="121">
        <v>149703.04000000001</v>
      </c>
      <c r="C31" s="121">
        <v>0</v>
      </c>
      <c r="D31" s="121">
        <v>86074.22</v>
      </c>
      <c r="E31" s="121">
        <v>0</v>
      </c>
      <c r="F31" s="56">
        <v>0</v>
      </c>
      <c r="G31" s="56">
        <v>462295.47</v>
      </c>
      <c r="H31" s="56">
        <v>133366.16</v>
      </c>
      <c r="I31" s="56">
        <v>0</v>
      </c>
      <c r="J31" s="56">
        <v>0</v>
      </c>
      <c r="K31" s="273">
        <v>0</v>
      </c>
      <c r="L31" s="273">
        <v>37292.89</v>
      </c>
      <c r="M31" s="273">
        <v>0.19</v>
      </c>
      <c r="N31" s="273">
        <v>148.24</v>
      </c>
      <c r="O31" s="56">
        <v>9040.66</v>
      </c>
      <c r="P31" s="56">
        <v>0</v>
      </c>
      <c r="Q31" s="56">
        <v>661.99</v>
      </c>
      <c r="R31" s="56">
        <v>1339755.76</v>
      </c>
      <c r="S31" s="98">
        <v>18295.54</v>
      </c>
      <c r="T31" s="98">
        <v>0</v>
      </c>
      <c r="W31" s="98">
        <v>168937</v>
      </c>
      <c r="X31" s="98">
        <v>3000</v>
      </c>
      <c r="Y31" s="122">
        <v>230377</v>
      </c>
      <c r="AB31" s="122">
        <v>39699.760000000002</v>
      </c>
      <c r="AC31" s="122">
        <v>14299.54</v>
      </c>
    </row>
    <row r="32" spans="1:32" x14ac:dyDescent="0.2">
      <c r="A32" s="56" t="s">
        <v>1835</v>
      </c>
      <c r="B32" s="121">
        <v>196956.4</v>
      </c>
      <c r="C32" s="121">
        <v>50</v>
      </c>
      <c r="D32" s="121">
        <v>70354.73</v>
      </c>
      <c r="E32" s="121">
        <v>0</v>
      </c>
      <c r="F32" s="56">
        <v>0</v>
      </c>
      <c r="G32" s="56">
        <v>1135714.3899999999</v>
      </c>
      <c r="H32" s="56">
        <v>165605.25</v>
      </c>
      <c r="I32" s="56">
        <v>0</v>
      </c>
      <c r="J32" s="56">
        <v>0</v>
      </c>
      <c r="K32" s="273">
        <v>0</v>
      </c>
      <c r="L32" s="273">
        <v>33416.9</v>
      </c>
      <c r="M32" s="273">
        <v>0</v>
      </c>
      <c r="N32" s="273">
        <v>137.5</v>
      </c>
      <c r="O32" s="56">
        <v>0</v>
      </c>
      <c r="P32" s="56">
        <v>0</v>
      </c>
      <c r="Q32" s="56">
        <v>23958.639999999999</v>
      </c>
      <c r="R32" s="56">
        <v>2103448.6</v>
      </c>
      <c r="S32" s="98">
        <v>29045.71</v>
      </c>
      <c r="W32" s="98">
        <v>113694</v>
      </c>
      <c r="X32" s="98">
        <v>4000</v>
      </c>
      <c r="Y32" s="122">
        <v>166544</v>
      </c>
      <c r="AB32" s="122">
        <v>27766.83</v>
      </c>
      <c r="AC32" s="122">
        <v>18265.88</v>
      </c>
    </row>
    <row r="33" spans="1:29" x14ac:dyDescent="0.2">
      <c r="A33" s="56" t="s">
        <v>1836</v>
      </c>
      <c r="B33" s="121">
        <v>412634.75</v>
      </c>
      <c r="C33" s="121">
        <v>325.25</v>
      </c>
      <c r="D33" s="121">
        <v>92245.49</v>
      </c>
      <c r="E33" s="121">
        <v>0</v>
      </c>
      <c r="F33" s="56">
        <v>0</v>
      </c>
      <c r="G33" s="56">
        <v>431906.47</v>
      </c>
      <c r="H33" s="56">
        <v>291041.53000000003</v>
      </c>
      <c r="I33" s="56">
        <v>0</v>
      </c>
      <c r="J33" s="56">
        <v>0</v>
      </c>
      <c r="K33" s="273">
        <v>0</v>
      </c>
      <c r="L33" s="273">
        <v>29943.27</v>
      </c>
      <c r="M33" s="273">
        <v>0</v>
      </c>
      <c r="N33" s="273">
        <v>136</v>
      </c>
      <c r="O33" s="56">
        <v>18629.810000000001</v>
      </c>
      <c r="P33" s="56">
        <v>0</v>
      </c>
      <c r="Q33" s="56">
        <v>870</v>
      </c>
      <c r="R33" s="56">
        <v>1634028.2</v>
      </c>
      <c r="S33" s="98">
        <v>52434.78</v>
      </c>
      <c r="W33" s="98">
        <v>63797.5</v>
      </c>
      <c r="X33" s="98">
        <v>1500</v>
      </c>
      <c r="Y33" s="122">
        <v>102497.5</v>
      </c>
      <c r="AB33" s="122">
        <v>20875.09</v>
      </c>
      <c r="AC33" s="122">
        <v>25676.46</v>
      </c>
    </row>
    <row r="34" spans="1:29" x14ac:dyDescent="0.2">
      <c r="A34" s="56" t="s">
        <v>1837</v>
      </c>
      <c r="B34" s="121">
        <v>293263.48</v>
      </c>
      <c r="C34" s="121">
        <v>195</v>
      </c>
      <c r="D34" s="121">
        <v>24154.11</v>
      </c>
      <c r="E34" s="121">
        <v>0</v>
      </c>
      <c r="F34" s="56">
        <v>0</v>
      </c>
      <c r="G34" s="56">
        <v>607397.18000000005</v>
      </c>
      <c r="H34" s="56">
        <v>230688.58</v>
      </c>
      <c r="I34" s="56">
        <v>0</v>
      </c>
      <c r="J34" s="56">
        <v>0</v>
      </c>
      <c r="K34" s="273">
        <v>0</v>
      </c>
      <c r="L34" s="273">
        <v>1700.05</v>
      </c>
      <c r="M34" s="273">
        <v>252850</v>
      </c>
      <c r="N34" s="273">
        <v>156.02000000000001</v>
      </c>
      <c r="O34" s="56">
        <v>0</v>
      </c>
      <c r="P34" s="56">
        <v>0</v>
      </c>
      <c r="Q34" s="56">
        <v>0</v>
      </c>
      <c r="R34" s="56">
        <v>391756.52</v>
      </c>
      <c r="S34" s="98">
        <v>10243.89</v>
      </c>
      <c r="W34" s="98">
        <v>196832.3</v>
      </c>
      <c r="X34" s="98">
        <v>6000</v>
      </c>
      <c r="Y34" s="122">
        <v>229642.3</v>
      </c>
      <c r="AB34" s="122">
        <v>33465.49</v>
      </c>
      <c r="AC34" s="122">
        <v>13078.26</v>
      </c>
    </row>
    <row r="35" spans="1:29" x14ac:dyDescent="0.2">
      <c r="A35" s="56" t="s">
        <v>1838</v>
      </c>
      <c r="B35" s="121">
        <v>327516.14</v>
      </c>
      <c r="C35" s="121">
        <v>0</v>
      </c>
      <c r="D35" s="121">
        <v>60673.43</v>
      </c>
      <c r="E35" s="121">
        <v>0</v>
      </c>
      <c r="F35" s="56">
        <v>0</v>
      </c>
      <c r="G35" s="56">
        <v>463022.82</v>
      </c>
      <c r="H35" s="56">
        <v>237372.34</v>
      </c>
      <c r="I35" s="56">
        <v>0</v>
      </c>
      <c r="J35" s="56">
        <v>0</v>
      </c>
      <c r="K35" s="273">
        <v>0</v>
      </c>
      <c r="L35" s="273">
        <v>27564.94</v>
      </c>
      <c r="M35" s="273">
        <v>256380</v>
      </c>
      <c r="N35" s="273">
        <v>1371.02</v>
      </c>
      <c r="O35" s="56">
        <v>0</v>
      </c>
      <c r="P35" s="56">
        <v>0</v>
      </c>
      <c r="Q35" s="56">
        <v>0</v>
      </c>
      <c r="R35" s="56">
        <v>459399.49</v>
      </c>
      <c r="S35" s="98">
        <v>1880.23</v>
      </c>
      <c r="W35" s="98">
        <v>51524</v>
      </c>
      <c r="X35" s="98">
        <v>0</v>
      </c>
      <c r="Y35" s="122">
        <v>67352</v>
      </c>
      <c r="AB35" s="122">
        <v>54520.37</v>
      </c>
      <c r="AC35" s="122">
        <v>16015.72</v>
      </c>
    </row>
    <row r="36" spans="1:29" x14ac:dyDescent="0.2">
      <c r="A36" s="56" t="s">
        <v>1839</v>
      </c>
      <c r="B36" s="121">
        <v>65511.24</v>
      </c>
      <c r="C36" s="121">
        <v>223.5</v>
      </c>
      <c r="D36" s="121">
        <v>31477.03</v>
      </c>
      <c r="E36" s="121">
        <v>0</v>
      </c>
      <c r="F36" s="56">
        <v>0</v>
      </c>
      <c r="G36" s="56">
        <v>722353.54</v>
      </c>
      <c r="H36" s="56">
        <v>158197.85</v>
      </c>
      <c r="I36" s="56">
        <v>0</v>
      </c>
      <c r="J36" s="56">
        <v>0</v>
      </c>
      <c r="K36" s="273">
        <v>0</v>
      </c>
      <c r="L36" s="273">
        <v>24402.49</v>
      </c>
      <c r="M36" s="273">
        <v>0</v>
      </c>
      <c r="N36" s="273">
        <v>136.69999999999999</v>
      </c>
      <c r="O36" s="56">
        <v>13761.1</v>
      </c>
      <c r="P36" s="56">
        <v>0</v>
      </c>
      <c r="Q36" s="56">
        <v>0</v>
      </c>
      <c r="R36" s="56">
        <v>556569.79</v>
      </c>
      <c r="S36" s="98">
        <v>9164.14</v>
      </c>
      <c r="T36" s="98">
        <v>25000</v>
      </c>
      <c r="W36" s="98">
        <v>91667.9</v>
      </c>
      <c r="Y36" s="122">
        <v>126077.9</v>
      </c>
      <c r="AB36" s="122">
        <v>32587.78</v>
      </c>
      <c r="AC36" s="122">
        <v>16180.13</v>
      </c>
    </row>
    <row r="37" spans="1:29" x14ac:dyDescent="0.2">
      <c r="A37" s="56" t="s">
        <v>1840</v>
      </c>
      <c r="B37" s="121">
        <v>83637.59</v>
      </c>
      <c r="C37" s="121">
        <v>3986</v>
      </c>
      <c r="D37" s="121">
        <v>85961.45</v>
      </c>
      <c r="E37" s="121">
        <v>0</v>
      </c>
      <c r="F37" s="56">
        <v>0</v>
      </c>
      <c r="G37" s="56">
        <v>319427.02</v>
      </c>
      <c r="H37" s="56">
        <v>196999.48</v>
      </c>
      <c r="I37" s="56">
        <v>0</v>
      </c>
      <c r="J37" s="56">
        <v>0</v>
      </c>
      <c r="K37" s="273">
        <v>0</v>
      </c>
      <c r="L37" s="273">
        <v>16000</v>
      </c>
      <c r="M37" s="273">
        <v>0</v>
      </c>
      <c r="N37" s="273">
        <v>146.5</v>
      </c>
      <c r="O37" s="56">
        <v>0</v>
      </c>
      <c r="P37" s="56">
        <v>0</v>
      </c>
      <c r="Q37" s="56">
        <v>826</v>
      </c>
      <c r="R37" s="56">
        <v>1714982.69</v>
      </c>
      <c r="S37" s="98">
        <v>13488.9</v>
      </c>
      <c r="T37" s="98">
        <v>0</v>
      </c>
      <c r="W37" s="98">
        <v>111923</v>
      </c>
      <c r="X37" s="98">
        <v>2500</v>
      </c>
      <c r="Y37" s="122">
        <v>157153</v>
      </c>
      <c r="AB37" s="122">
        <v>67907.75</v>
      </c>
      <c r="AC37" s="122">
        <v>43022.27</v>
      </c>
    </row>
    <row r="38" spans="1:29" x14ac:dyDescent="0.2">
      <c r="A38" s="56" t="s">
        <v>1841</v>
      </c>
      <c r="B38" s="121">
        <v>26723.17</v>
      </c>
      <c r="C38" s="121">
        <v>32901</v>
      </c>
      <c r="D38" s="121">
        <v>77443.600000000006</v>
      </c>
      <c r="E38" s="121">
        <v>0</v>
      </c>
      <c r="F38" s="56">
        <v>0</v>
      </c>
      <c r="G38" s="56">
        <v>1099495.3999999999</v>
      </c>
      <c r="H38" s="56">
        <v>179374.74</v>
      </c>
      <c r="I38" s="56">
        <v>0</v>
      </c>
      <c r="J38" s="56">
        <v>0</v>
      </c>
      <c r="K38" s="273">
        <v>0</v>
      </c>
      <c r="L38" s="273">
        <v>17645.46</v>
      </c>
      <c r="M38" s="273">
        <v>0</v>
      </c>
      <c r="N38" s="273">
        <v>151</v>
      </c>
      <c r="O38" s="56">
        <v>5400</v>
      </c>
      <c r="P38" s="56">
        <v>0</v>
      </c>
      <c r="Q38" s="56">
        <v>0</v>
      </c>
      <c r="R38" s="56">
        <v>2179663.7000000002</v>
      </c>
      <c r="S38" s="98">
        <v>7192.65</v>
      </c>
      <c r="T38" s="98">
        <v>20000</v>
      </c>
      <c r="W38" s="98">
        <v>105853.5</v>
      </c>
      <c r="Y38" s="122">
        <v>123353.5</v>
      </c>
      <c r="AB38" s="122">
        <v>40275</v>
      </c>
      <c r="AC38" s="122">
        <v>29786.85</v>
      </c>
    </row>
    <row r="39" spans="1:29" x14ac:dyDescent="0.2">
      <c r="A39" s="56" t="s">
        <v>1842</v>
      </c>
      <c r="B39" s="121">
        <v>509715.84</v>
      </c>
      <c r="C39" s="121">
        <v>648.5</v>
      </c>
      <c r="D39" s="121">
        <v>16262.78</v>
      </c>
      <c r="E39" s="121">
        <v>0</v>
      </c>
      <c r="F39" s="56">
        <v>0</v>
      </c>
      <c r="G39" s="56">
        <v>-1679373.25</v>
      </c>
      <c r="H39" s="56">
        <v>-1802656.17</v>
      </c>
      <c r="I39" s="56">
        <v>0</v>
      </c>
      <c r="J39" s="56">
        <v>0</v>
      </c>
      <c r="K39" s="273">
        <v>0</v>
      </c>
      <c r="L39" s="273">
        <v>25180.73</v>
      </c>
      <c r="M39" s="273">
        <v>0</v>
      </c>
      <c r="N39" s="273">
        <v>0</v>
      </c>
      <c r="O39" s="56">
        <v>0</v>
      </c>
      <c r="P39" s="56">
        <v>0</v>
      </c>
      <c r="Q39" s="56">
        <v>0</v>
      </c>
      <c r="R39" s="56">
        <v>1994257.35</v>
      </c>
      <c r="S39" s="98">
        <v>31495.37</v>
      </c>
      <c r="W39" s="98">
        <v>83050</v>
      </c>
      <c r="X39" s="98">
        <v>1500</v>
      </c>
      <c r="Y39" s="122">
        <v>131622.5</v>
      </c>
      <c r="AB39" s="122">
        <v>50878.48</v>
      </c>
      <c r="AC39" s="122">
        <v>4221993.2</v>
      </c>
    </row>
    <row r="40" spans="1:29" x14ac:dyDescent="0.2">
      <c r="A40" s="56" t="s">
        <v>1843</v>
      </c>
      <c r="B40" s="121">
        <v>337499.87</v>
      </c>
      <c r="C40" s="121">
        <v>100</v>
      </c>
      <c r="D40" s="121">
        <v>69691.929999999993</v>
      </c>
      <c r="E40" s="121">
        <v>0</v>
      </c>
      <c r="F40" s="56">
        <v>0</v>
      </c>
      <c r="G40" s="56">
        <v>808621.14</v>
      </c>
      <c r="H40" s="56">
        <v>369233.83</v>
      </c>
      <c r="I40" s="56">
        <v>0</v>
      </c>
      <c r="J40" s="56">
        <v>0</v>
      </c>
      <c r="K40" s="273">
        <v>0</v>
      </c>
      <c r="L40" s="273">
        <v>26981.46</v>
      </c>
      <c r="M40" s="273">
        <v>249260</v>
      </c>
      <c r="N40" s="273">
        <v>147</v>
      </c>
      <c r="O40" s="56">
        <v>10000</v>
      </c>
      <c r="P40" s="56">
        <v>0</v>
      </c>
      <c r="Q40" s="56">
        <v>0</v>
      </c>
      <c r="R40" s="56">
        <v>1560653.49</v>
      </c>
      <c r="S40" s="98">
        <v>10104.1</v>
      </c>
      <c r="W40" s="98">
        <v>134703.5</v>
      </c>
      <c r="X40" s="98">
        <v>4149</v>
      </c>
      <c r="Y40" s="122">
        <v>184412.5</v>
      </c>
      <c r="AB40" s="122">
        <v>30329.34</v>
      </c>
      <c r="AC40" s="122">
        <v>27581.47</v>
      </c>
    </row>
    <row r="41" spans="1:29" x14ac:dyDescent="0.2">
      <c r="A41" s="56" t="s">
        <v>1922</v>
      </c>
      <c r="B41" s="121">
        <v>261710.66</v>
      </c>
      <c r="C41" s="121">
        <v>0</v>
      </c>
      <c r="D41" s="121">
        <v>5288.25</v>
      </c>
      <c r="E41" s="121">
        <v>0</v>
      </c>
      <c r="F41" s="56">
        <v>0</v>
      </c>
      <c r="G41" s="56">
        <v>722218.09</v>
      </c>
      <c r="H41" s="56">
        <v>190457.3</v>
      </c>
      <c r="I41" s="56">
        <v>0</v>
      </c>
      <c r="J41" s="56">
        <v>0</v>
      </c>
      <c r="K41" s="273">
        <v>0</v>
      </c>
      <c r="L41" s="273">
        <v>24035.74</v>
      </c>
      <c r="M41" s="273">
        <v>35000</v>
      </c>
      <c r="N41" s="273">
        <v>145</v>
      </c>
      <c r="O41" s="56">
        <v>0</v>
      </c>
      <c r="P41" s="56">
        <v>0</v>
      </c>
      <c r="Q41" s="56">
        <v>-23800</v>
      </c>
      <c r="R41" s="56">
        <v>1367149.29</v>
      </c>
      <c r="S41" s="98">
        <v>9932.7099999999991</v>
      </c>
      <c r="U41" s="98">
        <v>0.04</v>
      </c>
      <c r="W41" s="98">
        <v>104769</v>
      </c>
      <c r="X41" s="98">
        <v>2500</v>
      </c>
      <c r="Y41" s="122">
        <v>143989</v>
      </c>
      <c r="AB41" s="122">
        <v>40554.47</v>
      </c>
      <c r="AC41" s="122">
        <v>18870.73</v>
      </c>
    </row>
    <row r="42" spans="1:29" x14ac:dyDescent="0.2">
      <c r="A42" s="56" t="s">
        <v>1844</v>
      </c>
      <c r="B42" s="121">
        <v>235302.61</v>
      </c>
      <c r="C42" s="121">
        <v>0</v>
      </c>
      <c r="D42" s="121">
        <v>62418.05</v>
      </c>
      <c r="E42" s="121">
        <v>0</v>
      </c>
      <c r="F42" s="56">
        <v>0</v>
      </c>
      <c r="G42" s="56">
        <v>822249.21</v>
      </c>
      <c r="H42" s="56">
        <v>206765.57</v>
      </c>
      <c r="I42" s="56">
        <v>0</v>
      </c>
      <c r="J42" s="56">
        <v>0</v>
      </c>
      <c r="K42" s="273">
        <v>0</v>
      </c>
      <c r="L42" s="273">
        <v>21750.03</v>
      </c>
      <c r="M42" s="273">
        <v>0</v>
      </c>
      <c r="N42" s="273">
        <v>8475.15</v>
      </c>
      <c r="O42" s="56">
        <v>99433.79</v>
      </c>
      <c r="P42" s="56">
        <v>0</v>
      </c>
      <c r="Q42" s="56">
        <v>17400</v>
      </c>
      <c r="R42" s="56">
        <v>1747176.74</v>
      </c>
      <c r="S42" s="98">
        <v>11596.11</v>
      </c>
      <c r="T42" s="98">
        <v>566.21</v>
      </c>
      <c r="W42" s="98">
        <v>74613</v>
      </c>
      <c r="X42" s="98">
        <v>0</v>
      </c>
      <c r="Y42" s="122">
        <v>172583</v>
      </c>
      <c r="AB42" s="122">
        <v>29645.52</v>
      </c>
      <c r="AC42" s="122">
        <v>14688.24</v>
      </c>
    </row>
    <row r="43" spans="1:29" x14ac:dyDescent="0.2">
      <c r="A43" s="56" t="s">
        <v>1845</v>
      </c>
      <c r="B43" s="121">
        <v>408411.21</v>
      </c>
      <c r="C43" s="121">
        <v>0</v>
      </c>
      <c r="D43" s="121">
        <v>262070.55</v>
      </c>
      <c r="E43" s="121">
        <v>0</v>
      </c>
      <c r="F43" s="56">
        <v>0</v>
      </c>
      <c r="G43" s="56">
        <v>435999.5</v>
      </c>
      <c r="H43" s="56">
        <v>164580.96</v>
      </c>
      <c r="I43" s="56">
        <v>0</v>
      </c>
      <c r="J43" s="56">
        <v>0</v>
      </c>
      <c r="K43" s="273">
        <v>0</v>
      </c>
      <c r="L43" s="273">
        <v>36161.360000000001</v>
      </c>
      <c r="M43" s="273">
        <v>0</v>
      </c>
      <c r="N43" s="273">
        <v>66</v>
      </c>
      <c r="O43" s="56">
        <v>0</v>
      </c>
      <c r="P43" s="56">
        <v>0</v>
      </c>
      <c r="Q43" s="56">
        <v>10553.97</v>
      </c>
      <c r="R43" s="56">
        <v>2580473.12</v>
      </c>
      <c r="S43" s="98">
        <v>92510.34</v>
      </c>
      <c r="U43" s="98">
        <v>0</v>
      </c>
      <c r="W43" s="98">
        <v>108045.5</v>
      </c>
      <c r="X43" s="98">
        <v>740</v>
      </c>
      <c r="Y43" s="122">
        <v>205395.5</v>
      </c>
      <c r="AB43" s="122">
        <v>128727.33</v>
      </c>
      <c r="AC43" s="122">
        <v>20500.88</v>
      </c>
    </row>
    <row r="44" spans="1:29" x14ac:dyDescent="0.2">
      <c r="A44" s="56" t="s">
        <v>1846</v>
      </c>
      <c r="B44" s="121">
        <v>512573.55</v>
      </c>
      <c r="C44" s="121">
        <v>0</v>
      </c>
      <c r="D44" s="121">
        <v>92769.8</v>
      </c>
      <c r="E44" s="121">
        <v>0</v>
      </c>
      <c r="F44" s="56">
        <v>0</v>
      </c>
      <c r="G44" s="56">
        <v>272738.40000000002</v>
      </c>
      <c r="H44" s="56">
        <v>149584.12</v>
      </c>
      <c r="I44" s="56">
        <v>0</v>
      </c>
      <c r="J44" s="56">
        <v>0</v>
      </c>
      <c r="K44" s="273">
        <v>0</v>
      </c>
      <c r="L44" s="273">
        <v>23412.65</v>
      </c>
      <c r="M44" s="273">
        <v>0</v>
      </c>
      <c r="N44" s="273">
        <v>73.5</v>
      </c>
      <c r="O44" s="56">
        <v>0</v>
      </c>
      <c r="P44" s="56">
        <v>0</v>
      </c>
      <c r="Q44" s="56">
        <v>4242.8</v>
      </c>
      <c r="R44" s="56">
        <v>1682922.85</v>
      </c>
      <c r="S44" s="98">
        <v>16944.22</v>
      </c>
      <c r="W44" s="98">
        <v>85890</v>
      </c>
      <c r="X44" s="98">
        <v>848</v>
      </c>
      <c r="Y44" s="122">
        <v>151865</v>
      </c>
      <c r="AB44" s="122">
        <v>70101.009999999995</v>
      </c>
      <c r="AC44" s="122">
        <v>12217.73</v>
      </c>
    </row>
    <row r="45" spans="1:29" x14ac:dyDescent="0.2">
      <c r="A45" s="56" t="s">
        <v>1847</v>
      </c>
      <c r="B45" s="121">
        <v>171685.69</v>
      </c>
      <c r="C45" s="121">
        <v>0</v>
      </c>
      <c r="D45" s="121">
        <v>54361.43</v>
      </c>
      <c r="E45" s="121">
        <v>0</v>
      </c>
      <c r="F45" s="56">
        <v>0</v>
      </c>
      <c r="G45" s="56">
        <v>468253.29</v>
      </c>
      <c r="H45" s="56">
        <v>70027.06</v>
      </c>
      <c r="I45" s="56">
        <v>0</v>
      </c>
      <c r="J45" s="56">
        <v>0</v>
      </c>
      <c r="K45" s="273">
        <v>0</v>
      </c>
      <c r="L45" s="273">
        <v>15464.47</v>
      </c>
      <c r="M45" s="273">
        <v>0</v>
      </c>
      <c r="N45" s="273">
        <v>0</v>
      </c>
      <c r="O45" s="56">
        <v>0</v>
      </c>
      <c r="P45" s="56">
        <v>0</v>
      </c>
      <c r="Q45" s="56">
        <v>0</v>
      </c>
      <c r="R45" s="56">
        <v>1664645.88</v>
      </c>
      <c r="S45" s="98">
        <v>29510.1</v>
      </c>
      <c r="W45" s="98">
        <v>60637.5</v>
      </c>
      <c r="X45" s="98">
        <v>1500</v>
      </c>
      <c r="Y45" s="122">
        <v>97197.5</v>
      </c>
      <c r="AB45" s="122">
        <v>17037.12</v>
      </c>
      <c r="AC45" s="122">
        <v>15862.92</v>
      </c>
    </row>
    <row r="46" spans="1:29" x14ac:dyDescent="0.2">
      <c r="A46" s="56" t="s">
        <v>1848</v>
      </c>
      <c r="B46" s="121">
        <v>137699.91</v>
      </c>
      <c r="C46" s="121">
        <v>0</v>
      </c>
      <c r="D46" s="121">
        <v>129444.41</v>
      </c>
      <c r="E46" s="121">
        <v>0</v>
      </c>
      <c r="F46" s="56">
        <v>0</v>
      </c>
      <c r="G46" s="56">
        <v>3114118.43</v>
      </c>
      <c r="H46" s="56">
        <v>122372.66</v>
      </c>
      <c r="I46" s="56">
        <v>0</v>
      </c>
      <c r="J46" s="56">
        <v>0</v>
      </c>
      <c r="K46" s="273">
        <v>0</v>
      </c>
      <c r="L46" s="273">
        <v>90361.4</v>
      </c>
      <c r="M46" s="273">
        <v>0</v>
      </c>
      <c r="N46" s="273">
        <v>70</v>
      </c>
      <c r="O46" s="56">
        <v>0</v>
      </c>
      <c r="P46" s="56">
        <v>0</v>
      </c>
      <c r="Q46" s="56">
        <v>0</v>
      </c>
      <c r="R46" s="56">
        <v>349948.56</v>
      </c>
      <c r="S46" s="98">
        <v>18666.97</v>
      </c>
      <c r="U46" s="98">
        <v>1072.94</v>
      </c>
      <c r="W46" s="98">
        <v>108027.5</v>
      </c>
      <c r="X46" s="98">
        <v>1500</v>
      </c>
      <c r="Y46" s="122">
        <v>162211.5</v>
      </c>
      <c r="AB46" s="122">
        <v>69714.62</v>
      </c>
      <c r="AC46" s="122">
        <v>20368.46</v>
      </c>
    </row>
    <row r="47" spans="1:29" x14ac:dyDescent="0.2">
      <c r="A47" s="56" t="s">
        <v>1849</v>
      </c>
      <c r="B47" s="121">
        <v>442186.63</v>
      </c>
      <c r="C47" s="121">
        <v>0</v>
      </c>
      <c r="D47" s="121">
        <v>41246.26</v>
      </c>
      <c r="E47" s="121">
        <v>0</v>
      </c>
      <c r="F47" s="56">
        <v>0</v>
      </c>
      <c r="G47" s="56">
        <v>604760.4</v>
      </c>
      <c r="H47" s="56">
        <v>75551.58</v>
      </c>
      <c r="I47" s="56">
        <v>0</v>
      </c>
      <c r="J47" s="56">
        <v>0</v>
      </c>
      <c r="K47" s="273">
        <v>0</v>
      </c>
      <c r="L47" s="273">
        <v>21373.040000000001</v>
      </c>
      <c r="M47" s="273">
        <v>0</v>
      </c>
      <c r="N47" s="273">
        <v>0</v>
      </c>
      <c r="O47" s="56">
        <v>0</v>
      </c>
      <c r="P47" s="56">
        <v>0</v>
      </c>
      <c r="Q47" s="56">
        <v>0</v>
      </c>
      <c r="R47" s="56">
        <v>1610762.41</v>
      </c>
      <c r="S47" s="98">
        <v>13446.85</v>
      </c>
      <c r="W47" s="98">
        <v>81190.5</v>
      </c>
      <c r="X47" s="98">
        <v>1500</v>
      </c>
      <c r="Y47" s="122">
        <v>161387.5</v>
      </c>
      <c r="AB47" s="122">
        <v>69956.009999999995</v>
      </c>
      <c r="AC47" s="122">
        <v>14582.47</v>
      </c>
    </row>
    <row r="48" spans="1:29" x14ac:dyDescent="0.2">
      <c r="A48" s="56" t="s">
        <v>1850</v>
      </c>
      <c r="B48" s="121">
        <v>381933.61</v>
      </c>
      <c r="C48" s="121">
        <v>0</v>
      </c>
      <c r="D48" s="121">
        <v>77124.66</v>
      </c>
      <c r="E48" s="121">
        <v>0</v>
      </c>
      <c r="F48" s="56">
        <v>0</v>
      </c>
      <c r="G48" s="56">
        <v>640347.56000000006</v>
      </c>
      <c r="H48" s="56">
        <v>63935.17</v>
      </c>
      <c r="I48" s="56">
        <v>0</v>
      </c>
      <c r="J48" s="56">
        <v>0</v>
      </c>
      <c r="K48" s="273">
        <v>0</v>
      </c>
      <c r="L48" s="273">
        <v>21294.23</v>
      </c>
      <c r="M48" s="273">
        <v>0</v>
      </c>
      <c r="N48" s="273">
        <v>0</v>
      </c>
      <c r="O48" s="56">
        <v>0</v>
      </c>
      <c r="P48" s="56">
        <v>0</v>
      </c>
      <c r="Q48" s="56">
        <v>0</v>
      </c>
      <c r="R48" s="56">
        <v>2707380.46</v>
      </c>
      <c r="S48" s="98">
        <v>48692.57</v>
      </c>
      <c r="W48" s="98">
        <v>113225</v>
      </c>
      <c r="X48" s="98">
        <v>2070</v>
      </c>
      <c r="Y48" s="122">
        <v>197882</v>
      </c>
      <c r="AB48" s="122">
        <v>81026.73</v>
      </c>
      <c r="AC48" s="122">
        <v>17866.66</v>
      </c>
    </row>
    <row r="49" spans="1:31" x14ac:dyDescent="0.2">
      <c r="A49" s="56" t="s">
        <v>1923</v>
      </c>
      <c r="B49" s="121">
        <v>329490.73</v>
      </c>
      <c r="C49" s="121">
        <v>0</v>
      </c>
      <c r="D49" s="121">
        <v>59052.68</v>
      </c>
      <c r="E49" s="121">
        <v>0</v>
      </c>
      <c r="F49" s="56">
        <v>0</v>
      </c>
      <c r="G49" s="56">
        <v>596342.74</v>
      </c>
      <c r="H49" s="56">
        <v>160777.66</v>
      </c>
      <c r="I49" s="56">
        <v>0</v>
      </c>
      <c r="J49" s="56">
        <v>0</v>
      </c>
      <c r="K49" s="273">
        <v>0</v>
      </c>
      <c r="L49" s="273">
        <v>14177.34</v>
      </c>
      <c r="M49" s="273">
        <v>0</v>
      </c>
      <c r="N49" s="273">
        <v>0</v>
      </c>
      <c r="O49" s="56">
        <v>0</v>
      </c>
      <c r="P49" s="56">
        <v>0</v>
      </c>
      <c r="Q49" s="56">
        <v>0</v>
      </c>
      <c r="R49" s="56">
        <v>2321309.19</v>
      </c>
      <c r="S49" s="98">
        <v>17764.03</v>
      </c>
      <c r="W49" s="98">
        <v>75819.5</v>
      </c>
      <c r="X49" s="98">
        <v>1500</v>
      </c>
      <c r="Y49" s="122">
        <v>96249.5</v>
      </c>
      <c r="Z49" s="122">
        <v>5137</v>
      </c>
      <c r="AB49" s="122">
        <v>23170.87</v>
      </c>
      <c r="AC49" s="122">
        <v>16242.75</v>
      </c>
    </row>
    <row r="50" spans="1:31" x14ac:dyDescent="0.2">
      <c r="A50" s="56" t="s">
        <v>1933</v>
      </c>
      <c r="B50" s="121">
        <v>555639.98</v>
      </c>
      <c r="C50" s="121">
        <v>0</v>
      </c>
      <c r="D50" s="121">
        <v>35992.019999999997</v>
      </c>
      <c r="E50" s="121">
        <v>0</v>
      </c>
      <c r="F50" s="56">
        <v>0</v>
      </c>
      <c r="G50" s="56">
        <v>1383385.82</v>
      </c>
      <c r="H50" s="56">
        <v>215938.66</v>
      </c>
      <c r="I50" s="56">
        <v>0</v>
      </c>
      <c r="J50" s="56">
        <v>0</v>
      </c>
      <c r="K50" s="273">
        <v>0</v>
      </c>
      <c r="L50" s="273">
        <v>17811.53</v>
      </c>
      <c r="M50" s="273">
        <v>0</v>
      </c>
      <c r="N50" s="273">
        <v>0</v>
      </c>
      <c r="O50" s="56">
        <v>0</v>
      </c>
      <c r="P50" s="56">
        <v>0</v>
      </c>
      <c r="Q50" s="56">
        <v>0</v>
      </c>
      <c r="R50" s="56">
        <v>991778.49</v>
      </c>
      <c r="S50" s="98">
        <v>21826.78</v>
      </c>
      <c r="U50" s="98">
        <v>30.7</v>
      </c>
      <c r="W50" s="98">
        <v>69607</v>
      </c>
      <c r="X50" s="98">
        <v>1500</v>
      </c>
      <c r="Y50" s="122">
        <v>95167</v>
      </c>
      <c r="AA50" s="122">
        <v>700</v>
      </c>
      <c r="AB50" s="122">
        <v>38383.699999999997</v>
      </c>
      <c r="AC50" s="122">
        <v>19255.46</v>
      </c>
    </row>
    <row r="51" spans="1:31" x14ac:dyDescent="0.2">
      <c r="A51" s="56" t="s">
        <v>1934</v>
      </c>
      <c r="B51" s="121">
        <v>157933.74</v>
      </c>
      <c r="C51" s="121">
        <v>0</v>
      </c>
      <c r="D51" s="121">
        <v>91387.62</v>
      </c>
      <c r="E51" s="121">
        <v>0</v>
      </c>
      <c r="F51" s="56">
        <v>0</v>
      </c>
      <c r="G51" s="56">
        <v>2814680.95</v>
      </c>
      <c r="H51" s="56">
        <v>80139.14</v>
      </c>
      <c r="I51" s="56">
        <v>0</v>
      </c>
      <c r="J51" s="56">
        <v>0</v>
      </c>
      <c r="K51" s="273">
        <v>0</v>
      </c>
      <c r="L51" s="273">
        <v>28445.33</v>
      </c>
      <c r="M51" s="273">
        <v>0</v>
      </c>
      <c r="N51" s="273">
        <v>74.77</v>
      </c>
      <c r="O51" s="56">
        <v>0</v>
      </c>
      <c r="P51" s="56">
        <v>0</v>
      </c>
      <c r="Q51" s="56">
        <v>0</v>
      </c>
      <c r="R51" s="56">
        <v>667821.93000000005</v>
      </c>
      <c r="S51" s="98">
        <v>19421.2</v>
      </c>
      <c r="U51" s="98">
        <v>0</v>
      </c>
      <c r="W51" s="98">
        <v>91213.5</v>
      </c>
      <c r="X51" s="98">
        <v>1500</v>
      </c>
      <c r="Y51" s="122">
        <v>101533.5</v>
      </c>
      <c r="AB51" s="122">
        <v>27269.13</v>
      </c>
      <c r="AC51" s="122">
        <v>17681.71</v>
      </c>
    </row>
    <row r="52" spans="1:31" x14ac:dyDescent="0.2">
      <c r="A52" s="56" t="s">
        <v>1851</v>
      </c>
      <c r="B52" s="121">
        <v>343557.1</v>
      </c>
      <c r="C52" s="121">
        <v>38285</v>
      </c>
      <c r="D52" s="121">
        <v>19517.25</v>
      </c>
      <c r="E52" s="121">
        <v>0</v>
      </c>
      <c r="F52" s="56">
        <v>0</v>
      </c>
      <c r="G52" s="56">
        <v>900762.33</v>
      </c>
      <c r="H52" s="56">
        <v>197292.54</v>
      </c>
      <c r="I52" s="56">
        <v>0</v>
      </c>
      <c r="J52" s="56">
        <v>0</v>
      </c>
      <c r="K52" s="273">
        <v>7500</v>
      </c>
      <c r="L52" s="273">
        <v>8270.5400000000009</v>
      </c>
      <c r="M52" s="273">
        <v>0</v>
      </c>
      <c r="N52" s="273">
        <v>2528</v>
      </c>
      <c r="O52" s="56">
        <v>0</v>
      </c>
      <c r="P52" s="56">
        <v>0</v>
      </c>
      <c r="Q52" s="56">
        <v>0</v>
      </c>
      <c r="R52" s="56">
        <v>2139773.89</v>
      </c>
      <c r="S52" s="98">
        <v>56511.45</v>
      </c>
      <c r="W52" s="98">
        <v>56542.5</v>
      </c>
      <c r="Y52" s="122">
        <v>56542.5</v>
      </c>
      <c r="AB52" s="122">
        <v>19947.63</v>
      </c>
      <c r="AC52" s="122">
        <v>18526.91</v>
      </c>
      <c r="AE52" s="122">
        <v>0</v>
      </c>
    </row>
    <row r="53" spans="1:31" x14ac:dyDescent="0.2">
      <c r="A53" s="56" t="s">
        <v>1852</v>
      </c>
      <c r="B53" s="121">
        <v>303675.94</v>
      </c>
      <c r="C53" s="121">
        <v>75108</v>
      </c>
      <c r="D53" s="121">
        <v>17699</v>
      </c>
      <c r="E53" s="121">
        <v>0</v>
      </c>
      <c r="F53" s="56">
        <v>0</v>
      </c>
      <c r="G53" s="56">
        <v>410807.5</v>
      </c>
      <c r="H53" s="56">
        <v>151663.29</v>
      </c>
      <c r="I53" s="56">
        <v>0</v>
      </c>
      <c r="J53" s="56">
        <v>0</v>
      </c>
      <c r="K53" s="273">
        <v>6000</v>
      </c>
      <c r="L53" s="273">
        <v>6945.46</v>
      </c>
      <c r="M53" s="273">
        <v>0</v>
      </c>
      <c r="N53" s="273">
        <v>972</v>
      </c>
      <c r="O53" s="56">
        <v>0</v>
      </c>
      <c r="P53" s="56">
        <v>0</v>
      </c>
      <c r="Q53" s="56">
        <v>0</v>
      </c>
      <c r="R53" s="56">
        <v>293207.49</v>
      </c>
      <c r="S53" s="98">
        <v>22908.71</v>
      </c>
      <c r="W53" s="98">
        <v>39912</v>
      </c>
      <c r="Y53" s="122">
        <v>39912</v>
      </c>
      <c r="AB53" s="122">
        <v>16274.36</v>
      </c>
      <c r="AC53" s="122">
        <v>8542.9699999999993</v>
      </c>
    </row>
    <row r="54" spans="1:31" x14ac:dyDescent="0.2">
      <c r="A54" s="56" t="s">
        <v>1853</v>
      </c>
      <c r="B54" s="121">
        <v>203038.11</v>
      </c>
      <c r="C54" s="121">
        <v>43038</v>
      </c>
      <c r="D54" s="121">
        <v>35914.33</v>
      </c>
      <c r="E54" s="121">
        <v>0</v>
      </c>
      <c r="F54" s="56">
        <v>0</v>
      </c>
      <c r="G54" s="56">
        <v>925439.75</v>
      </c>
      <c r="H54" s="56">
        <v>147217.20000000001</v>
      </c>
      <c r="I54" s="56">
        <v>0</v>
      </c>
      <c r="J54" s="56">
        <v>0</v>
      </c>
      <c r="K54" s="273">
        <v>3587</v>
      </c>
      <c r="L54" s="273">
        <v>19863.05</v>
      </c>
      <c r="M54" s="273">
        <v>0</v>
      </c>
      <c r="N54" s="273">
        <v>9579</v>
      </c>
      <c r="O54" s="56">
        <v>0</v>
      </c>
      <c r="P54" s="56">
        <v>0</v>
      </c>
      <c r="Q54" s="56">
        <v>-85.13</v>
      </c>
      <c r="R54" s="56">
        <v>1946315.03</v>
      </c>
      <c r="S54" s="98">
        <v>80053.119999999995</v>
      </c>
      <c r="W54" s="98">
        <v>43179.5</v>
      </c>
      <c r="Y54" s="122">
        <v>77759.5</v>
      </c>
      <c r="AB54" s="122">
        <v>30124.92</v>
      </c>
      <c r="AC54" s="122">
        <v>32405.22</v>
      </c>
      <c r="AE54" s="122">
        <v>0</v>
      </c>
    </row>
    <row r="55" spans="1:31" x14ac:dyDescent="0.2">
      <c r="A55" s="56" t="s">
        <v>1854</v>
      </c>
      <c r="B55" s="121">
        <v>555617.82999999996</v>
      </c>
      <c r="C55" s="121">
        <v>77862.5</v>
      </c>
      <c r="D55" s="121">
        <v>77571.37</v>
      </c>
      <c r="E55" s="121">
        <v>0</v>
      </c>
      <c r="F55" s="56">
        <v>0</v>
      </c>
      <c r="G55" s="56">
        <v>896803.13</v>
      </c>
      <c r="H55" s="56">
        <v>424952.08</v>
      </c>
      <c r="I55" s="56">
        <v>0</v>
      </c>
      <c r="J55" s="56">
        <v>0</v>
      </c>
      <c r="K55" s="273">
        <v>11100</v>
      </c>
      <c r="L55" s="273">
        <v>33031.550000000003</v>
      </c>
      <c r="M55" s="273">
        <v>0</v>
      </c>
      <c r="N55" s="273">
        <v>6227</v>
      </c>
      <c r="O55" s="56">
        <v>0</v>
      </c>
      <c r="P55" s="56">
        <v>0</v>
      </c>
      <c r="Q55" s="56">
        <v>0</v>
      </c>
      <c r="R55" s="56">
        <v>2217512.62</v>
      </c>
      <c r="S55" s="98">
        <v>189013.23</v>
      </c>
      <c r="W55" s="98">
        <v>124015</v>
      </c>
      <c r="Y55" s="122">
        <v>154585</v>
      </c>
      <c r="AB55" s="122">
        <v>71643.520000000004</v>
      </c>
      <c r="AC55" s="122">
        <v>32793.5</v>
      </c>
    </row>
    <row r="56" spans="1:31" x14ac:dyDescent="0.2">
      <c r="A56" s="56" t="s">
        <v>1855</v>
      </c>
      <c r="B56" s="121">
        <v>506146.68</v>
      </c>
      <c r="C56" s="121">
        <v>83981.5</v>
      </c>
      <c r="D56" s="121">
        <v>49713.29</v>
      </c>
      <c r="E56" s="121">
        <v>0</v>
      </c>
      <c r="F56" s="56">
        <v>0</v>
      </c>
      <c r="G56" s="56">
        <v>845051.54</v>
      </c>
      <c r="H56" s="56">
        <v>150334.62</v>
      </c>
      <c r="I56" s="56">
        <v>0</v>
      </c>
      <c r="J56" s="56">
        <v>0</v>
      </c>
      <c r="K56" s="273">
        <v>11600</v>
      </c>
      <c r="L56" s="273">
        <v>25053.27</v>
      </c>
      <c r="M56" s="273">
        <v>0</v>
      </c>
      <c r="N56" s="273">
        <v>6586</v>
      </c>
      <c r="O56" s="56">
        <v>0</v>
      </c>
      <c r="P56" s="56">
        <v>0</v>
      </c>
      <c r="Q56" s="56">
        <v>0</v>
      </c>
      <c r="R56" s="56">
        <v>1921030.3</v>
      </c>
      <c r="S56" s="98">
        <v>172579.93</v>
      </c>
      <c r="W56" s="98">
        <v>86855</v>
      </c>
      <c r="Y56" s="122">
        <v>119345</v>
      </c>
      <c r="AB56" s="122">
        <v>42112.79</v>
      </c>
      <c r="AC56" s="122">
        <v>30648.85</v>
      </c>
    </row>
    <row r="57" spans="1:31" x14ac:dyDescent="0.2">
      <c r="A57" s="56" t="s">
        <v>1856</v>
      </c>
      <c r="B57" s="121">
        <v>312152.14</v>
      </c>
      <c r="C57" s="121">
        <v>30641</v>
      </c>
      <c r="D57" s="121">
        <v>57360.97</v>
      </c>
      <c r="E57" s="121">
        <v>0</v>
      </c>
      <c r="F57" s="56">
        <v>0</v>
      </c>
      <c r="G57" s="56">
        <v>771492.33</v>
      </c>
      <c r="H57" s="56">
        <v>206791.38</v>
      </c>
      <c r="I57" s="56">
        <v>0</v>
      </c>
      <c r="J57" s="56">
        <v>0</v>
      </c>
      <c r="K57" s="273">
        <v>13546</v>
      </c>
      <c r="L57" s="273">
        <v>22365.66</v>
      </c>
      <c r="M57" s="273">
        <v>0</v>
      </c>
      <c r="N57" s="273">
        <v>1218</v>
      </c>
      <c r="O57" s="56">
        <v>0</v>
      </c>
      <c r="P57" s="56">
        <v>0</v>
      </c>
      <c r="Q57" s="56">
        <v>0</v>
      </c>
      <c r="R57" s="56">
        <v>1915444.77</v>
      </c>
      <c r="S57" s="98">
        <v>122268.7</v>
      </c>
      <c r="W57" s="98">
        <v>117206</v>
      </c>
      <c r="Y57" s="122">
        <v>146426</v>
      </c>
      <c r="AB57" s="122">
        <v>33909.089999999997</v>
      </c>
      <c r="AC57" s="122">
        <v>30535.14</v>
      </c>
    </row>
    <row r="58" spans="1:31" x14ac:dyDescent="0.2">
      <c r="A58" s="56" t="s">
        <v>1857</v>
      </c>
      <c r="B58" s="121">
        <v>188907.39</v>
      </c>
      <c r="C58" s="121">
        <v>32804.5</v>
      </c>
      <c r="D58" s="121">
        <v>16521.7</v>
      </c>
      <c r="E58" s="121">
        <v>0</v>
      </c>
      <c r="F58" s="56">
        <v>0</v>
      </c>
      <c r="G58" s="56">
        <v>743204.13</v>
      </c>
      <c r="H58" s="56">
        <v>197430.81</v>
      </c>
      <c r="I58" s="56">
        <v>0</v>
      </c>
      <c r="J58" s="56">
        <v>0</v>
      </c>
      <c r="K58" s="273">
        <v>12844</v>
      </c>
      <c r="L58" s="273">
        <v>15971.91</v>
      </c>
      <c r="M58" s="273">
        <v>0</v>
      </c>
      <c r="N58" s="273">
        <v>1879</v>
      </c>
      <c r="O58" s="56">
        <v>0</v>
      </c>
      <c r="P58" s="56">
        <v>0</v>
      </c>
      <c r="Q58" s="56">
        <v>-24.34</v>
      </c>
      <c r="R58" s="56">
        <v>1650781.62</v>
      </c>
      <c r="S58" s="98">
        <v>72171.350000000006</v>
      </c>
      <c r="W58" s="98">
        <v>45118.5</v>
      </c>
      <c r="Y58" s="122">
        <v>70877.5</v>
      </c>
      <c r="AB58" s="122">
        <v>36743.86</v>
      </c>
      <c r="AC58" s="122">
        <v>27251.200000000001</v>
      </c>
    </row>
    <row r="59" spans="1:31" x14ac:dyDescent="0.2">
      <c r="A59" s="56" t="s">
        <v>1858</v>
      </c>
      <c r="B59" s="121">
        <v>107811.23</v>
      </c>
      <c r="C59" s="121">
        <v>43281</v>
      </c>
      <c r="D59" s="121">
        <v>33351.79</v>
      </c>
      <c r="E59" s="121">
        <v>0</v>
      </c>
      <c r="F59" s="56">
        <v>0</v>
      </c>
      <c r="G59" s="56">
        <v>968601.02</v>
      </c>
      <c r="H59" s="56">
        <v>169585.01</v>
      </c>
      <c r="I59" s="56">
        <v>0</v>
      </c>
      <c r="J59" s="56">
        <v>0</v>
      </c>
      <c r="K59" s="273">
        <v>990</v>
      </c>
      <c r="L59" s="273">
        <v>20245.25</v>
      </c>
      <c r="M59" s="273">
        <v>0</v>
      </c>
      <c r="N59" s="273">
        <v>1525</v>
      </c>
      <c r="O59" s="56">
        <v>0</v>
      </c>
      <c r="P59" s="56">
        <v>0</v>
      </c>
      <c r="Q59" s="56">
        <v>-108.11</v>
      </c>
      <c r="R59" s="56">
        <v>2032099.69</v>
      </c>
      <c r="S59" s="98">
        <v>123352.6</v>
      </c>
      <c r="W59" s="98">
        <v>56206.5</v>
      </c>
      <c r="Y59" s="122">
        <v>98066.5</v>
      </c>
      <c r="AB59" s="122">
        <v>25377.97</v>
      </c>
      <c r="AC59" s="122">
        <v>28772.98</v>
      </c>
      <c r="AE59" s="122">
        <v>920</v>
      </c>
    </row>
    <row r="60" spans="1:31" x14ac:dyDescent="0.2">
      <c r="A60" s="56" t="s">
        <v>1859</v>
      </c>
      <c r="B60" s="121">
        <v>163915.5</v>
      </c>
      <c r="C60" s="121">
        <v>105116</v>
      </c>
      <c r="D60" s="121">
        <v>39550</v>
      </c>
      <c r="E60" s="121">
        <v>0</v>
      </c>
      <c r="F60" s="56">
        <v>0</v>
      </c>
      <c r="G60" s="56">
        <v>1546917.34</v>
      </c>
      <c r="H60" s="56">
        <v>168978.84</v>
      </c>
      <c r="I60" s="56">
        <v>0</v>
      </c>
      <c r="J60" s="56">
        <v>0</v>
      </c>
      <c r="K60" s="273">
        <v>15300</v>
      </c>
      <c r="L60" s="273">
        <v>38023.39</v>
      </c>
      <c r="M60" s="273">
        <v>0</v>
      </c>
      <c r="N60" s="273">
        <v>7008</v>
      </c>
      <c r="O60" s="56">
        <v>0</v>
      </c>
      <c r="P60" s="56">
        <v>0</v>
      </c>
      <c r="Q60" s="56">
        <v>0</v>
      </c>
      <c r="R60" s="56">
        <v>1174038.5</v>
      </c>
      <c r="S60" s="98">
        <v>230869.13</v>
      </c>
      <c r="W60" s="98">
        <v>77595</v>
      </c>
      <c r="Y60" s="122">
        <v>127535</v>
      </c>
      <c r="AB60" s="122">
        <v>91713.81</v>
      </c>
      <c r="AC60" s="122">
        <v>33032.36</v>
      </c>
    </row>
    <row r="61" spans="1:31" x14ac:dyDescent="0.2">
      <c r="A61" s="56" t="s">
        <v>1860</v>
      </c>
      <c r="B61" s="121">
        <v>765832.56</v>
      </c>
      <c r="C61" s="121">
        <v>252763.5</v>
      </c>
      <c r="D61" s="121">
        <v>49184.18</v>
      </c>
      <c r="E61" s="121">
        <v>0</v>
      </c>
      <c r="F61" s="56">
        <v>0</v>
      </c>
      <c r="G61" s="56">
        <v>1090803.33</v>
      </c>
      <c r="H61" s="56">
        <v>611434.76</v>
      </c>
      <c r="I61" s="56">
        <v>0</v>
      </c>
      <c r="J61" s="56">
        <v>0</v>
      </c>
      <c r="K61" s="273">
        <v>14700</v>
      </c>
      <c r="L61" s="273">
        <v>40640.71</v>
      </c>
      <c r="M61" s="273">
        <v>0</v>
      </c>
      <c r="N61" s="273">
        <v>10404</v>
      </c>
      <c r="O61" s="56">
        <v>0</v>
      </c>
      <c r="P61" s="56">
        <v>0</v>
      </c>
      <c r="Q61" s="56">
        <v>0</v>
      </c>
      <c r="R61" s="56">
        <v>3795531.45</v>
      </c>
      <c r="S61" s="98">
        <v>263536.15999999997</v>
      </c>
      <c r="W61" s="98">
        <v>139485.5</v>
      </c>
      <c r="Y61" s="122">
        <v>209145.5</v>
      </c>
      <c r="AB61" s="122">
        <v>67551.350000000006</v>
      </c>
      <c r="AC61" s="122">
        <v>87451.82</v>
      </c>
    </row>
    <row r="62" spans="1:31" x14ac:dyDescent="0.2">
      <c r="A62" s="56" t="s">
        <v>1861</v>
      </c>
      <c r="B62" s="121">
        <v>112631.55</v>
      </c>
      <c r="C62" s="121">
        <v>74016</v>
      </c>
      <c r="D62" s="121">
        <v>44407</v>
      </c>
      <c r="E62" s="121">
        <v>0</v>
      </c>
      <c r="F62" s="56">
        <v>0</v>
      </c>
      <c r="G62" s="56">
        <v>562890.85</v>
      </c>
      <c r="H62" s="56">
        <v>204314.66</v>
      </c>
      <c r="I62" s="56">
        <v>0</v>
      </c>
      <c r="J62" s="56">
        <v>0</v>
      </c>
      <c r="K62" s="273">
        <v>6074</v>
      </c>
      <c r="L62" s="273">
        <v>29594.49</v>
      </c>
      <c r="M62" s="273">
        <v>0</v>
      </c>
      <c r="N62" s="273">
        <v>4532</v>
      </c>
      <c r="O62" s="56">
        <v>0</v>
      </c>
      <c r="P62" s="56">
        <v>0</v>
      </c>
      <c r="Q62" s="56">
        <v>-630</v>
      </c>
      <c r="R62" s="56">
        <v>1606269.64</v>
      </c>
      <c r="S62" s="98">
        <v>123672.11</v>
      </c>
      <c r="W62" s="98">
        <v>65502.5</v>
      </c>
      <c r="Y62" s="122">
        <v>98092.5</v>
      </c>
      <c r="AB62" s="122">
        <v>49877.27</v>
      </c>
      <c r="AC62" s="122">
        <v>32340.41</v>
      </c>
      <c r="AE62" s="122">
        <v>0</v>
      </c>
    </row>
    <row r="63" spans="1:31" x14ac:dyDescent="0.2">
      <c r="A63" s="56" t="s">
        <v>1862</v>
      </c>
      <c r="B63" s="121">
        <v>225019.61</v>
      </c>
      <c r="C63" s="121">
        <v>109622.5</v>
      </c>
      <c r="D63" s="121">
        <v>41140.980000000003</v>
      </c>
      <c r="E63" s="121">
        <v>0</v>
      </c>
      <c r="F63" s="56">
        <v>0</v>
      </c>
      <c r="G63" s="56">
        <v>524913.80000000005</v>
      </c>
      <c r="H63" s="56">
        <v>155499.60999999999</v>
      </c>
      <c r="I63" s="56">
        <v>0</v>
      </c>
      <c r="J63" s="56">
        <v>0</v>
      </c>
      <c r="K63" s="273">
        <v>12000</v>
      </c>
      <c r="L63" s="273">
        <v>25254.93</v>
      </c>
      <c r="M63" s="273">
        <v>0</v>
      </c>
      <c r="N63" s="273">
        <v>11149.44</v>
      </c>
      <c r="O63" s="56">
        <v>0</v>
      </c>
      <c r="P63" s="56">
        <v>0</v>
      </c>
      <c r="Q63" s="56">
        <v>-214.2</v>
      </c>
      <c r="R63" s="56">
        <v>2640334.33</v>
      </c>
      <c r="S63" s="98">
        <v>102983.69</v>
      </c>
      <c r="W63" s="98">
        <v>83969.5</v>
      </c>
      <c r="Y63" s="122">
        <v>83969.5</v>
      </c>
      <c r="AB63" s="122">
        <v>35194.65</v>
      </c>
      <c r="AC63" s="122">
        <v>23394.04</v>
      </c>
      <c r="AE63" s="122">
        <v>0</v>
      </c>
    </row>
    <row r="64" spans="1:31" x14ac:dyDescent="0.2">
      <c r="A64" s="56" t="s">
        <v>1924</v>
      </c>
      <c r="B64" s="121">
        <v>129659.4</v>
      </c>
      <c r="C64" s="121">
        <v>52254</v>
      </c>
      <c r="D64" s="121">
        <v>7853.04</v>
      </c>
      <c r="E64" s="121">
        <v>0</v>
      </c>
      <c r="F64" s="56">
        <v>0</v>
      </c>
      <c r="G64" s="56">
        <v>1685041.82</v>
      </c>
      <c r="H64" s="56">
        <v>175866</v>
      </c>
      <c r="I64" s="56">
        <v>0</v>
      </c>
      <c r="J64" s="56">
        <v>0</v>
      </c>
      <c r="K64" s="273">
        <v>11820</v>
      </c>
      <c r="L64" s="273">
        <v>17822.12</v>
      </c>
      <c r="M64" s="273">
        <v>0</v>
      </c>
      <c r="N64" s="273">
        <v>2288</v>
      </c>
      <c r="O64" s="56">
        <v>0</v>
      </c>
      <c r="P64" s="56">
        <v>0</v>
      </c>
      <c r="Q64" s="56">
        <v>-15.66</v>
      </c>
      <c r="R64" s="56">
        <v>2029021.21</v>
      </c>
      <c r="S64" s="98">
        <v>58633.94</v>
      </c>
      <c r="W64" s="98">
        <v>50736</v>
      </c>
      <c r="Y64" s="122">
        <v>50736</v>
      </c>
      <c r="AB64" s="122">
        <v>37266.04</v>
      </c>
      <c r="AC64" s="122">
        <v>34411.879999999997</v>
      </c>
      <c r="AE64" s="122">
        <v>1272.5</v>
      </c>
    </row>
    <row r="65" spans="1:32" x14ac:dyDescent="0.2">
      <c r="A65" s="56" t="s">
        <v>1863</v>
      </c>
      <c r="B65" s="121">
        <v>412059.16</v>
      </c>
      <c r="C65" s="121">
        <v>0</v>
      </c>
      <c r="D65" s="121">
        <v>21312.38</v>
      </c>
      <c r="E65" s="121">
        <v>0</v>
      </c>
      <c r="F65" s="56">
        <v>0</v>
      </c>
      <c r="G65" s="56">
        <v>2430809.9</v>
      </c>
      <c r="H65" s="56">
        <v>1375.45</v>
      </c>
      <c r="I65" s="56">
        <v>0</v>
      </c>
      <c r="J65" s="56">
        <v>0</v>
      </c>
      <c r="K65" s="273">
        <v>14517</v>
      </c>
      <c r="L65" s="273">
        <v>25514</v>
      </c>
      <c r="M65" s="273">
        <v>0</v>
      </c>
      <c r="N65" s="273">
        <v>0</v>
      </c>
      <c r="O65" s="56">
        <v>0</v>
      </c>
      <c r="P65" s="56">
        <v>0</v>
      </c>
      <c r="Q65" s="56">
        <v>268</v>
      </c>
      <c r="R65" s="56">
        <v>849648.43</v>
      </c>
      <c r="S65" s="98">
        <v>31619.55</v>
      </c>
      <c r="W65" s="98">
        <v>114198</v>
      </c>
      <c r="X65" s="98">
        <v>20000</v>
      </c>
      <c r="Y65" s="122">
        <v>114198</v>
      </c>
      <c r="AB65" s="122">
        <v>34466.660000000003</v>
      </c>
      <c r="AC65" s="122">
        <v>12273.29</v>
      </c>
    </row>
    <row r="66" spans="1:32" x14ac:dyDescent="0.2">
      <c r="A66" s="56" t="s">
        <v>1864</v>
      </c>
      <c r="B66" s="121">
        <v>539780.63</v>
      </c>
      <c r="C66" s="121">
        <v>0</v>
      </c>
      <c r="D66" s="121">
        <v>18705.16</v>
      </c>
      <c r="E66" s="121">
        <v>0</v>
      </c>
      <c r="F66" s="56">
        <v>0</v>
      </c>
      <c r="G66" s="56">
        <v>687260.52</v>
      </c>
      <c r="H66" s="56">
        <v>33007.61</v>
      </c>
      <c r="I66" s="56">
        <v>0</v>
      </c>
      <c r="J66" s="56">
        <v>0</v>
      </c>
      <c r="K66" s="273">
        <v>7000</v>
      </c>
      <c r="L66" s="273">
        <v>0</v>
      </c>
      <c r="M66" s="273">
        <v>0</v>
      </c>
      <c r="N66" s="273">
        <v>0</v>
      </c>
      <c r="O66" s="56">
        <v>0</v>
      </c>
      <c r="P66" s="56">
        <v>0</v>
      </c>
      <c r="Q66" s="56">
        <v>-50621.01</v>
      </c>
      <c r="R66" s="56">
        <v>236925.61</v>
      </c>
      <c r="S66" s="98">
        <v>28458.27</v>
      </c>
      <c r="T66" s="98">
        <v>0</v>
      </c>
      <c r="W66" s="98">
        <v>98730</v>
      </c>
      <c r="X66" s="98">
        <v>20000</v>
      </c>
      <c r="Y66" s="122">
        <v>98730</v>
      </c>
      <c r="AB66" s="122">
        <v>10793.31</v>
      </c>
      <c r="AC66" s="122">
        <v>15909.98</v>
      </c>
    </row>
    <row r="67" spans="1:32" x14ac:dyDescent="0.2">
      <c r="A67" s="56" t="s">
        <v>1865</v>
      </c>
      <c r="B67" s="121">
        <v>271172.71999999997</v>
      </c>
      <c r="C67" s="121">
        <v>0</v>
      </c>
      <c r="D67" s="121">
        <v>59345.54</v>
      </c>
      <c r="E67" s="121">
        <v>0</v>
      </c>
      <c r="F67" s="56">
        <v>0</v>
      </c>
      <c r="G67" s="56">
        <v>676259</v>
      </c>
      <c r="H67" s="56">
        <v>58603.28</v>
      </c>
      <c r="I67" s="56">
        <v>0</v>
      </c>
      <c r="J67" s="56">
        <v>0</v>
      </c>
      <c r="K67" s="273">
        <v>8200</v>
      </c>
      <c r="L67" s="273">
        <v>23220.04</v>
      </c>
      <c r="M67" s="273">
        <v>0</v>
      </c>
      <c r="N67" s="273">
        <v>0</v>
      </c>
      <c r="O67" s="56">
        <v>0</v>
      </c>
      <c r="P67" s="56">
        <v>0</v>
      </c>
      <c r="Q67" s="56">
        <v>0</v>
      </c>
      <c r="R67" s="56">
        <v>1982889.72</v>
      </c>
      <c r="S67" s="98">
        <v>8134.93</v>
      </c>
      <c r="W67" s="98">
        <v>98179.5</v>
      </c>
      <c r="X67" s="98">
        <v>0</v>
      </c>
      <c r="Y67" s="122">
        <v>114139.5</v>
      </c>
      <c r="AB67" s="122">
        <v>45327.53</v>
      </c>
      <c r="AC67" s="122">
        <v>13296.12</v>
      </c>
    </row>
    <row r="68" spans="1:32" x14ac:dyDescent="0.2">
      <c r="A68" s="56" t="s">
        <v>1866</v>
      </c>
      <c r="B68" s="121">
        <v>351057.37</v>
      </c>
      <c r="C68" s="121">
        <v>0</v>
      </c>
      <c r="D68" s="121">
        <v>66155.64</v>
      </c>
      <c r="E68" s="121">
        <v>0</v>
      </c>
      <c r="F68" s="56">
        <v>0</v>
      </c>
      <c r="G68" s="56">
        <v>842301.32</v>
      </c>
      <c r="H68" s="56">
        <v>69095.75</v>
      </c>
      <c r="I68" s="56">
        <v>0</v>
      </c>
      <c r="J68" s="56">
        <v>0</v>
      </c>
      <c r="K68" s="273">
        <v>13854</v>
      </c>
      <c r="L68" s="273">
        <v>16091.84</v>
      </c>
      <c r="M68" s="273">
        <v>0</v>
      </c>
      <c r="N68" s="273">
        <v>0</v>
      </c>
      <c r="O68" s="56">
        <v>0</v>
      </c>
      <c r="P68" s="56">
        <v>0</v>
      </c>
      <c r="Q68" s="56">
        <v>546.70000000000005</v>
      </c>
      <c r="R68" s="56">
        <v>2283492.7400000002</v>
      </c>
      <c r="S68" s="98">
        <v>37671.160000000003</v>
      </c>
      <c r="W68" s="98">
        <v>97544.5</v>
      </c>
      <c r="X68" s="98">
        <v>20000</v>
      </c>
      <c r="Y68" s="122">
        <v>109894.5</v>
      </c>
      <c r="AB68" s="122">
        <v>47585.27</v>
      </c>
      <c r="AC68" s="122">
        <v>15570.66</v>
      </c>
    </row>
    <row r="69" spans="1:32" x14ac:dyDescent="0.2">
      <c r="A69" s="56" t="s">
        <v>1921</v>
      </c>
      <c r="B69" s="121">
        <v>223220.76</v>
      </c>
      <c r="C69" s="121">
        <v>0</v>
      </c>
      <c r="D69" s="121">
        <v>24952.82</v>
      </c>
      <c r="E69" s="121">
        <v>0</v>
      </c>
      <c r="F69" s="56">
        <v>0</v>
      </c>
      <c r="G69" s="56">
        <v>2166896.16</v>
      </c>
      <c r="H69" s="56">
        <v>65245.01</v>
      </c>
      <c r="I69" s="56">
        <v>0</v>
      </c>
      <c r="J69" s="56">
        <v>0</v>
      </c>
      <c r="K69" s="273">
        <v>10591</v>
      </c>
      <c r="L69" s="273">
        <v>14063.89</v>
      </c>
      <c r="M69" s="273">
        <v>0</v>
      </c>
      <c r="N69" s="273">
        <v>0</v>
      </c>
      <c r="O69" s="56">
        <v>0</v>
      </c>
      <c r="P69" s="56">
        <v>0</v>
      </c>
      <c r="Q69" s="56">
        <v>0</v>
      </c>
      <c r="R69" s="56">
        <v>355552.49</v>
      </c>
      <c r="S69" s="98">
        <v>33736.33</v>
      </c>
      <c r="W69" s="98">
        <v>44983</v>
      </c>
      <c r="X69" s="98">
        <v>20000</v>
      </c>
      <c r="Y69" s="122">
        <v>60943</v>
      </c>
      <c r="AB69" s="122">
        <v>27279.49</v>
      </c>
      <c r="AC69" s="122">
        <v>13287.45</v>
      </c>
    </row>
    <row r="70" spans="1:32" x14ac:dyDescent="0.2">
      <c r="A70" s="56" t="s">
        <v>1867</v>
      </c>
      <c r="B70" s="121">
        <v>221740.22</v>
      </c>
      <c r="C70" s="121">
        <v>23628</v>
      </c>
      <c r="D70" s="121">
        <v>28071.87</v>
      </c>
      <c r="E70" s="121">
        <v>0</v>
      </c>
      <c r="F70" s="56">
        <v>0</v>
      </c>
      <c r="G70" s="56">
        <v>158239.24</v>
      </c>
      <c r="H70" s="56">
        <v>210007.83</v>
      </c>
      <c r="I70" s="56">
        <v>0</v>
      </c>
      <c r="J70" s="56">
        <v>0</v>
      </c>
      <c r="K70" s="273">
        <v>0</v>
      </c>
      <c r="L70" s="273">
        <v>0</v>
      </c>
      <c r="M70" s="273">
        <v>0</v>
      </c>
      <c r="N70" s="273">
        <v>430.95</v>
      </c>
      <c r="O70" s="56">
        <v>0</v>
      </c>
      <c r="P70" s="56">
        <v>0</v>
      </c>
      <c r="Q70" s="56">
        <v>0</v>
      </c>
      <c r="R70" s="56">
        <v>547255.34</v>
      </c>
      <c r="S70" s="98">
        <v>78752.789999999994</v>
      </c>
      <c r="W70" s="98">
        <v>78711.5</v>
      </c>
      <c r="X70" s="98">
        <v>0</v>
      </c>
      <c r="Y70" s="122">
        <v>96821.5</v>
      </c>
      <c r="AB70" s="122">
        <v>82649.33</v>
      </c>
      <c r="AC70" s="122">
        <v>9582.6</v>
      </c>
    </row>
    <row r="71" spans="1:32" x14ac:dyDescent="0.2">
      <c r="A71" s="56" t="s">
        <v>1868</v>
      </c>
      <c r="B71" s="121">
        <v>765880.04</v>
      </c>
      <c r="C71" s="121">
        <v>38109</v>
      </c>
      <c r="D71" s="121">
        <v>45970.26</v>
      </c>
      <c r="E71" s="121">
        <v>0</v>
      </c>
      <c r="F71" s="56">
        <v>0</v>
      </c>
      <c r="G71" s="56">
        <v>381154.89</v>
      </c>
      <c r="H71" s="56">
        <v>217248.42</v>
      </c>
      <c r="I71" s="56">
        <v>0</v>
      </c>
      <c r="J71" s="56">
        <v>0</v>
      </c>
      <c r="K71" s="273">
        <v>0</v>
      </c>
      <c r="L71" s="273">
        <v>31689.56</v>
      </c>
      <c r="M71" s="273">
        <v>0</v>
      </c>
      <c r="N71" s="273">
        <v>687.78</v>
      </c>
      <c r="O71" s="56">
        <v>0</v>
      </c>
      <c r="P71" s="56">
        <v>0</v>
      </c>
      <c r="Q71" s="56">
        <v>0</v>
      </c>
      <c r="R71" s="56">
        <v>2767861</v>
      </c>
      <c r="S71" s="98">
        <v>164665.75</v>
      </c>
      <c r="W71" s="98">
        <v>115750</v>
      </c>
      <c r="X71" s="98">
        <v>0</v>
      </c>
      <c r="Y71" s="122">
        <v>194690</v>
      </c>
      <c r="AB71" s="122">
        <v>97896.37</v>
      </c>
      <c r="AC71" s="122">
        <v>23225.96</v>
      </c>
      <c r="AF71" s="122">
        <v>9050</v>
      </c>
    </row>
    <row r="72" spans="1:32" x14ac:dyDescent="0.2">
      <c r="A72" s="56" t="s">
        <v>1869</v>
      </c>
      <c r="B72" s="121">
        <v>164735.07999999999</v>
      </c>
      <c r="C72" s="121">
        <v>0</v>
      </c>
      <c r="D72" s="121">
        <v>26914.26</v>
      </c>
      <c r="E72" s="121">
        <v>0</v>
      </c>
      <c r="F72" s="56">
        <v>0</v>
      </c>
      <c r="G72" s="56">
        <v>64592.12</v>
      </c>
      <c r="H72" s="56">
        <v>165956.21</v>
      </c>
      <c r="I72" s="56">
        <v>0</v>
      </c>
      <c r="J72" s="56">
        <v>0</v>
      </c>
      <c r="K72" s="273">
        <v>0</v>
      </c>
      <c r="L72" s="273">
        <v>30298.67</v>
      </c>
      <c r="M72" s="273">
        <v>0</v>
      </c>
      <c r="N72" s="273">
        <v>142.99</v>
      </c>
      <c r="O72" s="56">
        <v>0</v>
      </c>
      <c r="P72" s="56">
        <v>0</v>
      </c>
      <c r="Q72" s="56">
        <v>0</v>
      </c>
      <c r="R72" s="56">
        <v>432862.99</v>
      </c>
      <c r="S72" s="98">
        <v>35772.449999999997</v>
      </c>
      <c r="W72" s="98">
        <v>88812.5</v>
      </c>
      <c r="X72" s="98">
        <v>0</v>
      </c>
      <c r="Y72" s="122">
        <v>88812.5</v>
      </c>
      <c r="AB72" s="122">
        <v>44264.9</v>
      </c>
      <c r="AC72" s="122">
        <v>9063.7900000000009</v>
      </c>
    </row>
    <row r="73" spans="1:32" x14ac:dyDescent="0.2">
      <c r="A73" s="56" t="s">
        <v>1870</v>
      </c>
      <c r="B73" s="121">
        <v>89971.07</v>
      </c>
      <c r="C73" s="121">
        <v>0</v>
      </c>
      <c r="D73" s="121">
        <v>26634.880000000001</v>
      </c>
      <c r="E73" s="121">
        <v>0</v>
      </c>
      <c r="F73" s="56">
        <v>0</v>
      </c>
      <c r="G73" s="56">
        <v>399279.2</v>
      </c>
      <c r="H73" s="56">
        <v>124134.95</v>
      </c>
      <c r="I73" s="56">
        <v>0</v>
      </c>
      <c r="J73" s="56">
        <v>0</v>
      </c>
      <c r="K73" s="273">
        <v>0</v>
      </c>
      <c r="L73" s="273">
        <v>41995.519999999997</v>
      </c>
      <c r="M73" s="273">
        <v>0</v>
      </c>
      <c r="N73" s="273">
        <v>169.63</v>
      </c>
      <c r="O73" s="56">
        <v>0</v>
      </c>
      <c r="P73" s="56">
        <v>0</v>
      </c>
      <c r="Q73" s="56">
        <v>0</v>
      </c>
      <c r="R73" s="56">
        <v>923490.75</v>
      </c>
      <c r="S73" s="98">
        <v>7766.07</v>
      </c>
      <c r="W73" s="98">
        <v>112468.5</v>
      </c>
      <c r="X73" s="98">
        <v>0</v>
      </c>
      <c r="Y73" s="122">
        <v>143888.5</v>
      </c>
      <c r="AB73" s="122">
        <v>64644.9</v>
      </c>
      <c r="AC73" s="122">
        <v>11053.41</v>
      </c>
    </row>
    <row r="74" spans="1:32" x14ac:dyDescent="0.2">
      <c r="A74" s="56" t="s">
        <v>1871</v>
      </c>
      <c r="B74" s="121">
        <v>177098.57</v>
      </c>
      <c r="C74" s="121">
        <v>0</v>
      </c>
      <c r="D74" s="121">
        <v>19144</v>
      </c>
      <c r="E74" s="121">
        <v>0</v>
      </c>
      <c r="F74" s="56">
        <v>0</v>
      </c>
      <c r="G74" s="56">
        <v>108164.07</v>
      </c>
      <c r="H74" s="56">
        <v>169018.03</v>
      </c>
      <c r="I74" s="56">
        <v>0</v>
      </c>
      <c r="J74" s="56">
        <v>0</v>
      </c>
      <c r="K74" s="273">
        <v>0</v>
      </c>
      <c r="L74" s="273">
        <v>0</v>
      </c>
      <c r="M74" s="273">
        <v>0</v>
      </c>
      <c r="N74" s="273">
        <v>135.19</v>
      </c>
      <c r="O74" s="56">
        <v>0</v>
      </c>
      <c r="P74" s="56">
        <v>0</v>
      </c>
      <c r="Q74" s="56">
        <v>0</v>
      </c>
      <c r="R74" s="56">
        <v>599181.84</v>
      </c>
      <c r="S74" s="98">
        <v>39444.58</v>
      </c>
      <c r="W74" s="98">
        <v>81826.5</v>
      </c>
      <c r="X74" s="98">
        <v>0</v>
      </c>
      <c r="Y74" s="122">
        <v>100076.5</v>
      </c>
      <c r="AA74" s="122">
        <v>744</v>
      </c>
      <c r="AB74" s="122">
        <v>11625.87</v>
      </c>
      <c r="AC74" s="122">
        <v>6609.14</v>
      </c>
      <c r="AD74" s="122">
        <v>772.5</v>
      </c>
    </row>
    <row r="75" spans="1:32" x14ac:dyDescent="0.2">
      <c r="A75" s="56" t="s">
        <v>1872</v>
      </c>
      <c r="B75" s="121">
        <v>261198.76</v>
      </c>
      <c r="C75" s="121">
        <v>30662</v>
      </c>
      <c r="D75" s="121">
        <v>44578.49</v>
      </c>
      <c r="E75" s="121">
        <v>0</v>
      </c>
      <c r="F75" s="56">
        <v>0</v>
      </c>
      <c r="G75" s="56">
        <v>176947.79</v>
      </c>
      <c r="H75" s="56">
        <v>209955.57</v>
      </c>
      <c r="I75" s="56">
        <v>0</v>
      </c>
      <c r="J75" s="56">
        <v>0</v>
      </c>
      <c r="K75" s="273">
        <v>7800</v>
      </c>
      <c r="L75" s="273">
        <v>61542.63</v>
      </c>
      <c r="M75" s="273">
        <v>0</v>
      </c>
      <c r="N75" s="273">
        <v>41.12</v>
      </c>
      <c r="O75" s="56">
        <v>0</v>
      </c>
      <c r="P75" s="56">
        <v>0</v>
      </c>
      <c r="Q75" s="56">
        <v>0</v>
      </c>
      <c r="R75" s="56">
        <v>1832865.74</v>
      </c>
      <c r="S75" s="98">
        <v>88595.28</v>
      </c>
      <c r="W75" s="98">
        <v>108935</v>
      </c>
      <c r="Y75" s="122">
        <v>138725</v>
      </c>
      <c r="AB75" s="122">
        <v>48646.19</v>
      </c>
      <c r="AC75" s="122">
        <v>12205.13</v>
      </c>
    </row>
    <row r="76" spans="1:32" x14ac:dyDescent="0.2">
      <c r="A76" s="56" t="s">
        <v>1873</v>
      </c>
      <c r="B76" s="121">
        <v>48022.58</v>
      </c>
      <c r="C76" s="121">
        <v>0</v>
      </c>
      <c r="D76" s="121">
        <v>54285.08</v>
      </c>
      <c r="E76" s="121">
        <v>0</v>
      </c>
      <c r="F76" s="56">
        <v>0</v>
      </c>
      <c r="G76" s="56">
        <v>763555.94</v>
      </c>
      <c r="H76" s="56">
        <v>-22310.04</v>
      </c>
      <c r="I76" s="56">
        <v>0</v>
      </c>
      <c r="J76" s="56">
        <v>0</v>
      </c>
      <c r="K76" s="273">
        <v>0</v>
      </c>
      <c r="L76" s="273">
        <v>21666.29</v>
      </c>
      <c r="M76" s="273">
        <v>0</v>
      </c>
      <c r="N76" s="273">
        <v>310.02</v>
      </c>
      <c r="O76" s="56">
        <v>0</v>
      </c>
      <c r="P76" s="56">
        <v>0</v>
      </c>
      <c r="Q76" s="56">
        <v>0</v>
      </c>
      <c r="R76" s="56">
        <v>1701541.88</v>
      </c>
      <c r="S76" s="98">
        <v>2408</v>
      </c>
      <c r="W76" s="98">
        <v>70880</v>
      </c>
      <c r="Y76" s="122">
        <v>99295</v>
      </c>
      <c r="AB76" s="122">
        <v>26999.84</v>
      </c>
      <c r="AC76" s="122">
        <v>7205.03</v>
      </c>
    </row>
    <row r="77" spans="1:32" x14ac:dyDescent="0.2">
      <c r="A77" s="56" t="s">
        <v>1874</v>
      </c>
      <c r="B77" s="121">
        <v>146117.57</v>
      </c>
      <c r="C77" s="121">
        <v>0</v>
      </c>
      <c r="D77" s="121">
        <v>80897.320000000007</v>
      </c>
      <c r="E77" s="121">
        <v>0</v>
      </c>
      <c r="F77" s="56">
        <v>0</v>
      </c>
      <c r="G77" s="56">
        <v>1110697.54</v>
      </c>
      <c r="H77" s="56">
        <v>108585.97</v>
      </c>
      <c r="I77" s="56">
        <v>0</v>
      </c>
      <c r="J77" s="56">
        <v>0</v>
      </c>
      <c r="K77" s="273">
        <v>0</v>
      </c>
      <c r="L77" s="273">
        <v>11388.89</v>
      </c>
      <c r="M77" s="273">
        <v>0</v>
      </c>
      <c r="N77" s="273">
        <v>0</v>
      </c>
      <c r="O77" s="56">
        <v>0</v>
      </c>
      <c r="P77" s="56">
        <v>0</v>
      </c>
      <c r="Q77" s="56">
        <v>706.95</v>
      </c>
      <c r="R77" s="56">
        <v>2052419.41</v>
      </c>
      <c r="S77" s="98">
        <v>-42436</v>
      </c>
      <c r="W77" s="98">
        <v>135583</v>
      </c>
      <c r="Y77" s="122">
        <v>185750</v>
      </c>
      <c r="AB77" s="122">
        <v>10873.78</v>
      </c>
      <c r="AC77" s="122">
        <v>2417.1799999999998</v>
      </c>
    </row>
    <row r="78" spans="1:32" x14ac:dyDescent="0.2">
      <c r="A78" s="56" t="s">
        <v>1875</v>
      </c>
      <c r="B78" s="121">
        <v>127162.68</v>
      </c>
      <c r="C78" s="121">
        <v>0</v>
      </c>
      <c r="D78" s="121">
        <v>8418.6200000000008</v>
      </c>
      <c r="E78" s="121">
        <v>0</v>
      </c>
      <c r="F78" s="56">
        <v>0</v>
      </c>
      <c r="G78" s="56">
        <v>310257.51</v>
      </c>
      <c r="H78" s="56">
        <v>-41116.870000000003</v>
      </c>
      <c r="I78" s="56">
        <v>0</v>
      </c>
      <c r="J78" s="56">
        <v>0</v>
      </c>
      <c r="K78" s="273">
        <v>0</v>
      </c>
      <c r="L78" s="273">
        <v>40543.949999999997</v>
      </c>
      <c r="M78" s="273">
        <v>0</v>
      </c>
      <c r="N78" s="273">
        <v>945.29</v>
      </c>
      <c r="O78" s="56">
        <v>0</v>
      </c>
      <c r="P78" s="56">
        <v>0</v>
      </c>
      <c r="Q78" s="56">
        <v>0</v>
      </c>
      <c r="R78" s="56">
        <v>2038156.59</v>
      </c>
      <c r="S78" s="98">
        <v>6884</v>
      </c>
      <c r="T78" s="98">
        <v>0</v>
      </c>
      <c r="W78" s="98">
        <v>35600</v>
      </c>
      <c r="Y78" s="122">
        <v>70940</v>
      </c>
      <c r="AB78" s="122">
        <v>165763.95000000001</v>
      </c>
      <c r="AC78" s="122">
        <v>4961.58</v>
      </c>
      <c r="AF78" s="122">
        <v>2100</v>
      </c>
    </row>
    <row r="79" spans="1:32" x14ac:dyDescent="0.2">
      <c r="A79" s="56" t="s">
        <v>1876</v>
      </c>
      <c r="B79" s="121">
        <v>433168.56</v>
      </c>
      <c r="C79" s="121">
        <v>0</v>
      </c>
      <c r="D79" s="121">
        <v>4700</v>
      </c>
      <c r="E79" s="121">
        <v>0</v>
      </c>
      <c r="F79" s="56">
        <v>0</v>
      </c>
      <c r="G79" s="56">
        <v>876535.34</v>
      </c>
      <c r="H79" s="56">
        <v>18958.63</v>
      </c>
      <c r="I79" s="56">
        <v>0</v>
      </c>
      <c r="J79" s="56">
        <v>0</v>
      </c>
      <c r="K79" s="273">
        <v>0</v>
      </c>
      <c r="L79" s="273">
        <v>56558.559999999998</v>
      </c>
      <c r="M79" s="273">
        <v>0</v>
      </c>
      <c r="N79" s="273">
        <v>0</v>
      </c>
      <c r="O79" s="56">
        <v>0</v>
      </c>
      <c r="P79" s="56">
        <v>0</v>
      </c>
      <c r="Q79" s="56">
        <v>6480</v>
      </c>
      <c r="R79" s="56">
        <v>2089445.48</v>
      </c>
      <c r="S79" s="98">
        <v>5723</v>
      </c>
      <c r="W79" s="98">
        <v>102896.5</v>
      </c>
      <c r="X79" s="98">
        <v>750</v>
      </c>
      <c r="Y79" s="122">
        <v>118171.5</v>
      </c>
      <c r="AB79" s="122">
        <v>26127.34</v>
      </c>
      <c r="AC79" s="122">
        <v>12111.33</v>
      </c>
      <c r="AD79" s="122">
        <v>0</v>
      </c>
    </row>
    <row r="80" spans="1:32" x14ac:dyDescent="0.2">
      <c r="A80" s="56" t="s">
        <v>1877</v>
      </c>
      <c r="B80" s="121">
        <v>597448.38</v>
      </c>
      <c r="C80" s="121">
        <v>37243</v>
      </c>
      <c r="D80" s="121">
        <v>19471.79</v>
      </c>
      <c r="E80" s="121">
        <v>0</v>
      </c>
      <c r="F80" s="56">
        <v>0</v>
      </c>
      <c r="G80" s="56">
        <v>297106.64</v>
      </c>
      <c r="H80" s="56">
        <v>285521.94</v>
      </c>
      <c r="I80" s="56">
        <v>0</v>
      </c>
      <c r="J80" s="56">
        <v>0</v>
      </c>
      <c r="K80" s="273">
        <v>0</v>
      </c>
      <c r="L80" s="273">
        <v>5760</v>
      </c>
      <c r="M80" s="273">
        <v>0</v>
      </c>
      <c r="N80" s="273">
        <v>0</v>
      </c>
      <c r="O80" s="56">
        <v>0</v>
      </c>
      <c r="P80" s="56">
        <v>0</v>
      </c>
      <c r="Q80" s="56">
        <v>-722</v>
      </c>
      <c r="R80" s="56">
        <v>1725194.64</v>
      </c>
      <c r="S80" s="98">
        <v>16822.439999999999</v>
      </c>
      <c r="X80" s="98">
        <v>0</v>
      </c>
      <c r="Y80" s="122">
        <v>41745</v>
      </c>
      <c r="AA80" s="122">
        <v>1620</v>
      </c>
      <c r="AB80" s="122">
        <v>37482.1</v>
      </c>
      <c r="AC80" s="122">
        <v>9704.73</v>
      </c>
    </row>
    <row r="81" spans="1:32" x14ac:dyDescent="0.2">
      <c r="A81" s="56" t="s">
        <v>1878</v>
      </c>
      <c r="B81" s="121">
        <v>381631.53</v>
      </c>
      <c r="C81" s="121">
        <v>0</v>
      </c>
      <c r="D81" s="121">
        <v>20775.5</v>
      </c>
      <c r="E81" s="121">
        <v>0</v>
      </c>
      <c r="F81" s="56">
        <v>0</v>
      </c>
      <c r="G81" s="56">
        <v>-687708.29</v>
      </c>
      <c r="H81" s="56">
        <v>-121767.67</v>
      </c>
      <c r="I81" s="56">
        <v>0</v>
      </c>
      <c r="J81" s="56">
        <v>0</v>
      </c>
      <c r="K81" s="273">
        <v>0</v>
      </c>
      <c r="L81" s="273">
        <v>23445.38</v>
      </c>
      <c r="M81" s="273">
        <v>0</v>
      </c>
      <c r="N81" s="273">
        <v>9.67</v>
      </c>
      <c r="O81" s="56">
        <v>0</v>
      </c>
      <c r="P81" s="56">
        <v>0</v>
      </c>
      <c r="Q81" s="56">
        <v>0</v>
      </c>
      <c r="R81" s="56">
        <v>613262.28</v>
      </c>
      <c r="S81" s="98">
        <v>3717.2</v>
      </c>
      <c r="W81" s="98">
        <v>45980</v>
      </c>
      <c r="X81" s="98">
        <v>30</v>
      </c>
      <c r="Y81" s="122">
        <v>72295</v>
      </c>
      <c r="AB81" s="122">
        <v>16960.38</v>
      </c>
      <c r="AC81" s="122">
        <v>3731.1</v>
      </c>
    </row>
    <row r="82" spans="1:32" x14ac:dyDescent="0.2">
      <c r="A82" s="56" t="s">
        <v>1879</v>
      </c>
      <c r="B82" s="121">
        <v>187883.94</v>
      </c>
      <c r="C82" s="121">
        <v>0</v>
      </c>
      <c r="D82" s="121">
        <v>1820.33</v>
      </c>
      <c r="E82" s="121">
        <v>0</v>
      </c>
      <c r="F82" s="56">
        <v>0</v>
      </c>
      <c r="G82" s="56">
        <v>208766.7</v>
      </c>
      <c r="H82" s="56">
        <v>83731.5</v>
      </c>
      <c r="I82" s="56">
        <v>0</v>
      </c>
      <c r="J82" s="56">
        <v>0</v>
      </c>
      <c r="K82" s="273">
        <v>2000</v>
      </c>
      <c r="L82" s="273">
        <v>15920.22</v>
      </c>
      <c r="M82" s="273">
        <v>0</v>
      </c>
      <c r="N82" s="273">
        <v>66.09</v>
      </c>
      <c r="O82" s="56">
        <v>0</v>
      </c>
      <c r="P82" s="56">
        <v>0</v>
      </c>
      <c r="Q82" s="56">
        <v>-22552</v>
      </c>
      <c r="R82" s="56">
        <v>788047.76</v>
      </c>
      <c r="S82" s="98">
        <v>926</v>
      </c>
      <c r="T82" s="98">
        <v>0</v>
      </c>
      <c r="W82" s="98">
        <v>52530</v>
      </c>
      <c r="Y82" s="122">
        <v>79315</v>
      </c>
      <c r="AA82" s="122">
        <v>630</v>
      </c>
      <c r="AB82" s="122">
        <v>12187.11</v>
      </c>
      <c r="AC82" s="122">
        <v>3003.89</v>
      </c>
      <c r="AF82" s="122">
        <v>0</v>
      </c>
    </row>
    <row r="83" spans="1:32" x14ac:dyDescent="0.2">
      <c r="A83" s="56" t="s">
        <v>1880</v>
      </c>
      <c r="B83" s="121">
        <v>336967.67999999999</v>
      </c>
      <c r="C83" s="121">
        <v>0</v>
      </c>
      <c r="D83" s="121">
        <v>14312.7</v>
      </c>
      <c r="G83" s="56">
        <v>300841.05</v>
      </c>
      <c r="H83" s="56">
        <v>59923.9</v>
      </c>
      <c r="L83" s="273">
        <v>20110.939999999999</v>
      </c>
      <c r="N83" s="273">
        <v>3</v>
      </c>
      <c r="R83" s="56">
        <v>123193.16</v>
      </c>
      <c r="S83" s="98">
        <v>106</v>
      </c>
      <c r="W83" s="98">
        <v>80682.600000000006</v>
      </c>
      <c r="X83" s="98">
        <v>120</v>
      </c>
      <c r="Y83" s="122">
        <v>107597.6</v>
      </c>
      <c r="AB83" s="122">
        <v>30504.44</v>
      </c>
      <c r="AC83" s="122">
        <v>4022.66</v>
      </c>
    </row>
    <row r="84" spans="1:32" x14ac:dyDescent="0.2">
      <c r="A84" s="56" t="s">
        <v>1925</v>
      </c>
      <c r="B84" s="121">
        <v>286264.11</v>
      </c>
      <c r="C84" s="121">
        <v>0</v>
      </c>
      <c r="D84" s="121">
        <v>7040</v>
      </c>
      <c r="E84" s="121">
        <v>0</v>
      </c>
      <c r="F84" s="56">
        <v>0</v>
      </c>
      <c r="G84" s="56">
        <v>389587.36</v>
      </c>
      <c r="H84" s="56">
        <v>17581.55</v>
      </c>
      <c r="I84" s="56">
        <v>0</v>
      </c>
      <c r="J84" s="56">
        <v>0</v>
      </c>
      <c r="K84" s="273">
        <v>0</v>
      </c>
      <c r="L84" s="273">
        <v>23564.22</v>
      </c>
      <c r="M84" s="273">
        <v>0</v>
      </c>
      <c r="N84" s="273">
        <v>10</v>
      </c>
      <c r="O84" s="56">
        <v>3960</v>
      </c>
      <c r="P84" s="56">
        <v>0</v>
      </c>
      <c r="Q84" s="56">
        <v>0</v>
      </c>
      <c r="R84" s="56">
        <v>2101746.27</v>
      </c>
      <c r="S84" s="98">
        <v>105</v>
      </c>
      <c r="W84" s="98">
        <v>70755.5</v>
      </c>
      <c r="X84" s="98">
        <v>90</v>
      </c>
      <c r="Y84" s="122">
        <v>96040.5</v>
      </c>
      <c r="AB84" s="122">
        <v>19307.189999999999</v>
      </c>
      <c r="AC84" s="122">
        <v>9730.33</v>
      </c>
    </row>
    <row r="85" spans="1:32" x14ac:dyDescent="0.2">
      <c r="A85" s="56" t="s">
        <v>1881</v>
      </c>
      <c r="B85" s="121">
        <v>228762.89</v>
      </c>
      <c r="C85" s="121">
        <v>0</v>
      </c>
      <c r="D85" s="121">
        <v>73118.05</v>
      </c>
      <c r="E85" s="121">
        <v>0</v>
      </c>
      <c r="F85" s="56">
        <v>0</v>
      </c>
      <c r="G85" s="56">
        <v>1052848.08</v>
      </c>
      <c r="H85" s="56">
        <v>132989.45000000001</v>
      </c>
      <c r="I85" s="56">
        <v>0</v>
      </c>
      <c r="J85" s="56">
        <v>0</v>
      </c>
      <c r="K85" s="273">
        <v>0</v>
      </c>
      <c r="L85" s="273">
        <v>0</v>
      </c>
      <c r="M85" s="273">
        <v>21</v>
      </c>
      <c r="N85" s="273">
        <v>0</v>
      </c>
      <c r="O85" s="56">
        <v>0</v>
      </c>
      <c r="P85" s="56">
        <v>0</v>
      </c>
      <c r="Q85" s="56">
        <v>0</v>
      </c>
      <c r="R85" s="56">
        <v>1047464</v>
      </c>
      <c r="S85" s="98">
        <v>140488.59</v>
      </c>
      <c r="W85" s="98">
        <v>101430</v>
      </c>
      <c r="Y85" s="122">
        <v>125670</v>
      </c>
      <c r="AB85" s="122">
        <v>26081.4</v>
      </c>
      <c r="AC85" s="122">
        <v>11581.79</v>
      </c>
    </row>
    <row r="86" spans="1:32" x14ac:dyDescent="0.2">
      <c r="A86" s="56" t="s">
        <v>1882</v>
      </c>
      <c r="B86" s="121">
        <v>41283.25</v>
      </c>
      <c r="C86" s="121">
        <v>41400</v>
      </c>
      <c r="D86" s="121">
        <v>93292.02</v>
      </c>
      <c r="E86" s="121">
        <v>0</v>
      </c>
      <c r="F86" s="56">
        <v>0</v>
      </c>
      <c r="G86" s="56">
        <v>3818463.07</v>
      </c>
      <c r="H86" s="56">
        <v>439999.06</v>
      </c>
      <c r="I86" s="56">
        <v>0</v>
      </c>
      <c r="J86" s="56">
        <v>0</v>
      </c>
      <c r="K86" s="273">
        <v>0</v>
      </c>
      <c r="L86" s="273">
        <v>0</v>
      </c>
      <c r="M86" s="273">
        <v>0</v>
      </c>
      <c r="N86" s="273">
        <v>0</v>
      </c>
      <c r="O86" s="56">
        <v>0</v>
      </c>
      <c r="P86" s="56">
        <v>0</v>
      </c>
      <c r="Q86" s="56">
        <v>0</v>
      </c>
      <c r="R86" s="56">
        <v>14214425</v>
      </c>
      <c r="S86" s="98">
        <v>115204.97</v>
      </c>
      <c r="Y86" s="122">
        <v>76159</v>
      </c>
      <c r="Z86" s="122">
        <v>7834</v>
      </c>
      <c r="AA86" s="122">
        <v>0</v>
      </c>
      <c r="AB86" s="122">
        <v>501553.89</v>
      </c>
      <c r="AC86" s="122">
        <v>38888.980000000003</v>
      </c>
      <c r="AF86" s="122">
        <v>0</v>
      </c>
    </row>
    <row r="87" spans="1:32" x14ac:dyDescent="0.2">
      <c r="A87" s="56" t="s">
        <v>1883</v>
      </c>
      <c r="B87" s="121">
        <v>564666.23</v>
      </c>
      <c r="C87" s="121">
        <v>0</v>
      </c>
      <c r="D87" s="121">
        <v>75532.210000000006</v>
      </c>
      <c r="E87" s="121">
        <v>0</v>
      </c>
      <c r="F87" s="56">
        <v>0</v>
      </c>
      <c r="G87" s="56">
        <v>1197781.72</v>
      </c>
      <c r="H87" s="56">
        <v>327946.07</v>
      </c>
      <c r="I87" s="56">
        <v>0</v>
      </c>
      <c r="J87" s="56">
        <v>0</v>
      </c>
      <c r="K87" s="273">
        <v>0</v>
      </c>
      <c r="L87" s="273">
        <v>0</v>
      </c>
      <c r="M87" s="273">
        <v>0</v>
      </c>
      <c r="N87" s="273">
        <v>0</v>
      </c>
      <c r="O87" s="56">
        <v>0</v>
      </c>
      <c r="P87" s="56">
        <v>0</v>
      </c>
      <c r="Q87" s="56">
        <v>0</v>
      </c>
      <c r="R87" s="56">
        <v>1212550.31</v>
      </c>
      <c r="S87" s="98">
        <v>239418.05</v>
      </c>
      <c r="T87" s="98">
        <v>0</v>
      </c>
      <c r="W87" s="98">
        <v>189217</v>
      </c>
      <c r="Y87" s="122">
        <v>325947</v>
      </c>
      <c r="AB87" s="122">
        <v>85798.66</v>
      </c>
      <c r="AC87" s="122">
        <v>25355.599999999999</v>
      </c>
    </row>
    <row r="88" spans="1:32" x14ac:dyDescent="0.2">
      <c r="A88" s="56" t="s">
        <v>1884</v>
      </c>
      <c r="B88" s="121">
        <v>340299.7</v>
      </c>
      <c r="C88" s="121">
        <v>0</v>
      </c>
      <c r="D88" s="121">
        <v>109196.91</v>
      </c>
      <c r="E88" s="121">
        <v>0</v>
      </c>
      <c r="F88" s="56">
        <v>0</v>
      </c>
      <c r="G88" s="56">
        <v>3420033.86</v>
      </c>
      <c r="H88" s="56">
        <v>190571.09</v>
      </c>
      <c r="I88" s="56">
        <v>0</v>
      </c>
      <c r="J88" s="56">
        <v>0</v>
      </c>
      <c r="K88" s="273">
        <v>0</v>
      </c>
      <c r="L88" s="273">
        <v>0</v>
      </c>
      <c r="M88" s="273">
        <v>131988</v>
      </c>
      <c r="N88" s="273">
        <v>0</v>
      </c>
      <c r="O88" s="56">
        <v>0</v>
      </c>
      <c r="P88" s="56">
        <v>0</v>
      </c>
      <c r="Q88" s="56">
        <v>225567.45</v>
      </c>
      <c r="R88" s="56">
        <v>1047464</v>
      </c>
      <c r="S88" s="98">
        <v>140141.82999999999</v>
      </c>
      <c r="W88" s="98">
        <v>130451</v>
      </c>
      <c r="Y88" s="122">
        <v>240731</v>
      </c>
      <c r="AB88" s="122">
        <v>42795.05</v>
      </c>
      <c r="AC88" s="122">
        <v>23447.77</v>
      </c>
      <c r="AF88" s="122">
        <v>16000</v>
      </c>
    </row>
    <row r="89" spans="1:32" x14ac:dyDescent="0.2">
      <c r="A89" s="56" t="s">
        <v>1885</v>
      </c>
      <c r="B89" s="121">
        <v>117430.38</v>
      </c>
      <c r="C89" s="121">
        <v>2300</v>
      </c>
      <c r="D89" s="121">
        <v>398129.46</v>
      </c>
      <c r="E89" s="121">
        <v>0</v>
      </c>
      <c r="F89" s="56">
        <v>0</v>
      </c>
      <c r="G89" s="56">
        <v>1903405.71</v>
      </c>
      <c r="H89" s="56">
        <v>347594.58</v>
      </c>
      <c r="I89" s="56">
        <v>0</v>
      </c>
      <c r="J89" s="56">
        <v>0</v>
      </c>
      <c r="K89" s="273">
        <v>0</v>
      </c>
      <c r="L89" s="273">
        <v>0</v>
      </c>
      <c r="M89" s="273">
        <v>0</v>
      </c>
      <c r="N89" s="273">
        <v>0</v>
      </c>
      <c r="O89" s="56">
        <v>124684</v>
      </c>
      <c r="P89" s="56">
        <v>0</v>
      </c>
      <c r="Q89" s="56">
        <v>0</v>
      </c>
      <c r="R89" s="56">
        <v>2617329.11</v>
      </c>
      <c r="S89" s="98">
        <v>106058.92</v>
      </c>
      <c r="W89" s="98">
        <v>85870</v>
      </c>
      <c r="Y89" s="122">
        <v>132640</v>
      </c>
      <c r="AA89" s="122">
        <v>0</v>
      </c>
      <c r="AB89" s="122">
        <v>37800.46</v>
      </c>
      <c r="AC89" s="122">
        <v>20805.919999999998</v>
      </c>
    </row>
    <row r="90" spans="1:32" x14ac:dyDescent="0.2">
      <c r="A90" s="56" t="s">
        <v>1886</v>
      </c>
      <c r="B90" s="121">
        <v>142444.78</v>
      </c>
      <c r="C90" s="121">
        <v>17592.5</v>
      </c>
      <c r="D90" s="121">
        <v>22024.61</v>
      </c>
      <c r="E90" s="121">
        <v>0</v>
      </c>
      <c r="F90" s="56">
        <v>0</v>
      </c>
      <c r="G90" s="56">
        <v>316126.17</v>
      </c>
      <c r="H90" s="56">
        <v>75582.98</v>
      </c>
      <c r="I90" s="56">
        <v>0</v>
      </c>
      <c r="J90" s="56">
        <v>0</v>
      </c>
      <c r="K90" s="273">
        <v>9450</v>
      </c>
      <c r="L90" s="273">
        <v>0</v>
      </c>
      <c r="M90" s="273">
        <v>0</v>
      </c>
      <c r="N90" s="273">
        <v>0</v>
      </c>
      <c r="O90" s="56">
        <v>0</v>
      </c>
      <c r="P90" s="56">
        <v>-472911.46</v>
      </c>
      <c r="Q90" s="56">
        <v>0</v>
      </c>
      <c r="R90" s="56">
        <v>1047464</v>
      </c>
      <c r="S90" s="98">
        <v>51749.98</v>
      </c>
      <c r="W90" s="98">
        <v>49180</v>
      </c>
      <c r="Y90" s="122">
        <v>65345</v>
      </c>
      <c r="AB90" s="122">
        <v>38690.75</v>
      </c>
      <c r="AC90" s="122">
        <v>6717.73</v>
      </c>
    </row>
    <row r="91" spans="1:32" x14ac:dyDescent="0.2">
      <c r="A91" s="56" t="s">
        <v>1887</v>
      </c>
      <c r="B91" s="121">
        <v>438633.52</v>
      </c>
      <c r="C91" s="121">
        <v>300</v>
      </c>
      <c r="D91" s="121">
        <v>321345.56</v>
      </c>
      <c r="E91" s="121">
        <v>0</v>
      </c>
      <c r="F91" s="56">
        <v>0</v>
      </c>
      <c r="G91" s="56">
        <v>8784155.5999999996</v>
      </c>
      <c r="H91" s="56">
        <v>192194.48</v>
      </c>
      <c r="I91" s="56">
        <v>0</v>
      </c>
      <c r="J91" s="56">
        <v>0</v>
      </c>
      <c r="K91" s="273">
        <v>21000</v>
      </c>
      <c r="L91" s="273">
        <v>46425</v>
      </c>
      <c r="M91" s="273">
        <v>231481</v>
      </c>
      <c r="N91" s="273">
        <v>0.27</v>
      </c>
      <c r="O91" s="56">
        <v>0</v>
      </c>
      <c r="P91" s="56">
        <v>0</v>
      </c>
      <c r="Q91" s="56">
        <v>0</v>
      </c>
      <c r="R91" s="56">
        <v>1215671.21</v>
      </c>
      <c r="S91" s="98">
        <v>200209.59</v>
      </c>
      <c r="W91" s="98">
        <v>158150</v>
      </c>
      <c r="Y91" s="122">
        <v>247325</v>
      </c>
      <c r="AB91" s="122">
        <v>10084.18</v>
      </c>
      <c r="AC91" s="122">
        <v>19249.84</v>
      </c>
    </row>
    <row r="92" spans="1:32" x14ac:dyDescent="0.2">
      <c r="A92" s="56" t="s">
        <v>1888</v>
      </c>
      <c r="B92" s="121">
        <v>160762.84</v>
      </c>
      <c r="C92" s="121">
        <v>36895</v>
      </c>
      <c r="D92" s="121">
        <v>35242.199999999997</v>
      </c>
      <c r="E92" s="121">
        <v>0</v>
      </c>
      <c r="F92" s="56">
        <v>0</v>
      </c>
      <c r="G92" s="56">
        <v>1228138.24</v>
      </c>
      <c r="H92" s="56">
        <v>93352.44</v>
      </c>
      <c r="I92" s="56">
        <v>0</v>
      </c>
      <c r="J92" s="56">
        <v>0</v>
      </c>
      <c r="K92" s="273">
        <v>23140</v>
      </c>
      <c r="L92" s="273">
        <v>20086.36</v>
      </c>
      <c r="M92" s="273">
        <v>18</v>
      </c>
      <c r="N92" s="273">
        <v>18.64</v>
      </c>
      <c r="O92" s="56">
        <v>23615</v>
      </c>
      <c r="P92" s="56">
        <v>-134642.35</v>
      </c>
      <c r="Q92" s="56">
        <v>-138294.18</v>
      </c>
      <c r="R92" s="56">
        <v>1849378.08</v>
      </c>
      <c r="S92" s="98">
        <v>937.86</v>
      </c>
      <c r="W92" s="98">
        <v>121290</v>
      </c>
      <c r="Y92" s="122">
        <v>137413</v>
      </c>
      <c r="Z92" s="122">
        <v>4020</v>
      </c>
      <c r="AB92" s="122">
        <v>20129.13</v>
      </c>
      <c r="AC92" s="122">
        <v>16589.79</v>
      </c>
    </row>
    <row r="93" spans="1:32" x14ac:dyDescent="0.2">
      <c r="A93" s="56" t="s">
        <v>1889</v>
      </c>
      <c r="B93" s="121">
        <v>177234.52</v>
      </c>
      <c r="C93" s="121">
        <v>32069.75</v>
      </c>
      <c r="D93" s="121">
        <v>33663.94</v>
      </c>
      <c r="E93" s="121">
        <v>0</v>
      </c>
      <c r="F93" s="56">
        <v>0</v>
      </c>
      <c r="G93" s="56">
        <v>1505043.77</v>
      </c>
      <c r="H93" s="56">
        <v>160689</v>
      </c>
      <c r="I93" s="56">
        <v>0</v>
      </c>
      <c r="J93" s="56">
        <v>0</v>
      </c>
      <c r="K93" s="273">
        <v>0</v>
      </c>
      <c r="L93" s="273">
        <v>0</v>
      </c>
      <c r="M93" s="273">
        <v>0</v>
      </c>
      <c r="N93" s="273">
        <v>88.82</v>
      </c>
      <c r="O93" s="56">
        <v>0</v>
      </c>
      <c r="P93" s="56">
        <v>0</v>
      </c>
      <c r="Q93" s="56">
        <v>0</v>
      </c>
      <c r="R93" s="56">
        <v>281440</v>
      </c>
      <c r="S93" s="98">
        <v>72343.33</v>
      </c>
      <c r="Y93" s="122">
        <v>78720</v>
      </c>
      <c r="AB93" s="122">
        <v>57526.8</v>
      </c>
      <c r="AC93" s="122">
        <v>27504.43</v>
      </c>
    </row>
    <row r="94" spans="1:32" x14ac:dyDescent="0.2">
      <c r="A94" s="56" t="s">
        <v>1890</v>
      </c>
      <c r="B94" s="121">
        <v>216479.48</v>
      </c>
      <c r="C94" s="121">
        <v>0</v>
      </c>
      <c r="D94" s="121">
        <v>212955.8</v>
      </c>
      <c r="E94" s="121">
        <v>0</v>
      </c>
      <c r="F94" s="56">
        <v>0</v>
      </c>
      <c r="G94" s="56">
        <v>3417176.22</v>
      </c>
      <c r="H94" s="56">
        <v>539377.78</v>
      </c>
      <c r="I94" s="56">
        <v>0</v>
      </c>
      <c r="J94" s="56">
        <v>0</v>
      </c>
      <c r="K94" s="273">
        <v>0</v>
      </c>
      <c r="L94" s="273">
        <v>0</v>
      </c>
      <c r="M94" s="273">
        <v>0</v>
      </c>
      <c r="N94" s="273">
        <v>0</v>
      </c>
      <c r="O94" s="56">
        <v>0</v>
      </c>
      <c r="P94" s="56">
        <v>0</v>
      </c>
      <c r="Q94" s="56">
        <v>728.72</v>
      </c>
      <c r="R94" s="56">
        <v>2812906.16</v>
      </c>
      <c r="S94" s="98">
        <v>148052.9</v>
      </c>
      <c r="W94" s="98">
        <v>139450</v>
      </c>
      <c r="Y94" s="122">
        <v>156010</v>
      </c>
      <c r="Z94" s="122">
        <v>24000</v>
      </c>
      <c r="AB94" s="122">
        <v>60782.559999999998</v>
      </c>
      <c r="AC94" s="122">
        <v>38640.199999999997</v>
      </c>
    </row>
    <row r="95" spans="1:32" x14ac:dyDescent="0.2">
      <c r="A95" s="56" t="s">
        <v>1891</v>
      </c>
      <c r="B95" s="121">
        <v>50019.38</v>
      </c>
      <c r="C95" s="121">
        <v>485</v>
      </c>
      <c r="D95" s="121">
        <v>7362.15</v>
      </c>
      <c r="E95" s="121">
        <v>0</v>
      </c>
      <c r="F95" s="56">
        <v>0</v>
      </c>
      <c r="G95" s="56">
        <v>-892340.84</v>
      </c>
      <c r="H95" s="56">
        <v>-116593.93</v>
      </c>
      <c r="I95" s="56">
        <v>0</v>
      </c>
      <c r="J95" s="56">
        <v>0</v>
      </c>
      <c r="K95" s="273">
        <v>36170</v>
      </c>
      <c r="L95" s="273">
        <v>250</v>
      </c>
      <c r="M95" s="273">
        <v>18395</v>
      </c>
      <c r="N95" s="273">
        <v>0</v>
      </c>
      <c r="O95" s="56">
        <v>8108</v>
      </c>
      <c r="P95" s="56">
        <v>0</v>
      </c>
      <c r="Q95" s="56">
        <v>0</v>
      </c>
      <c r="R95" s="56">
        <v>1047464</v>
      </c>
      <c r="S95" s="98">
        <v>70639.22</v>
      </c>
      <c r="W95" s="98">
        <v>90680</v>
      </c>
      <c r="Y95" s="122">
        <v>147240</v>
      </c>
      <c r="AB95" s="122">
        <v>109074</v>
      </c>
      <c r="AC95" s="122">
        <v>18221.37</v>
      </c>
    </row>
    <row r="96" spans="1:32" x14ac:dyDescent="0.2">
      <c r="A96" s="56" t="s">
        <v>1892</v>
      </c>
      <c r="B96" s="121">
        <v>167293.25</v>
      </c>
      <c r="C96" s="121">
        <v>0</v>
      </c>
      <c r="D96" s="121">
        <v>59595.19</v>
      </c>
      <c r="E96" s="121">
        <v>0</v>
      </c>
      <c r="F96" s="56">
        <v>0</v>
      </c>
      <c r="G96" s="56">
        <v>1070424.6399999999</v>
      </c>
      <c r="H96" s="56">
        <v>508100.92</v>
      </c>
      <c r="I96" s="56">
        <v>0</v>
      </c>
      <c r="J96" s="56">
        <v>0</v>
      </c>
      <c r="K96" s="273">
        <v>0</v>
      </c>
      <c r="L96" s="273">
        <v>0</v>
      </c>
      <c r="M96" s="273">
        <v>23615</v>
      </c>
      <c r="N96" s="273">
        <v>0</v>
      </c>
      <c r="O96" s="56">
        <v>0</v>
      </c>
      <c r="P96" s="56">
        <v>0</v>
      </c>
      <c r="Q96" s="56">
        <v>0</v>
      </c>
      <c r="R96" s="56">
        <v>1334838.29</v>
      </c>
      <c r="S96" s="98">
        <v>147038.06</v>
      </c>
      <c r="Y96" s="122">
        <v>75470</v>
      </c>
      <c r="AB96" s="122">
        <v>30531.07</v>
      </c>
      <c r="AC96" s="122">
        <v>14056.77</v>
      </c>
    </row>
    <row r="97" spans="1:32" x14ac:dyDescent="0.2">
      <c r="A97" s="56" t="s">
        <v>1893</v>
      </c>
      <c r="B97" s="121">
        <v>252473.49</v>
      </c>
      <c r="C97" s="121">
        <v>140</v>
      </c>
      <c r="D97" s="121">
        <v>269042.13</v>
      </c>
      <c r="E97" s="121">
        <v>0</v>
      </c>
      <c r="F97" s="56">
        <v>0</v>
      </c>
      <c r="G97" s="56">
        <v>1623804.39</v>
      </c>
      <c r="H97" s="56">
        <v>1201490.08</v>
      </c>
      <c r="I97" s="56">
        <v>0</v>
      </c>
      <c r="J97" s="56">
        <v>0</v>
      </c>
      <c r="K97" s="273">
        <v>0</v>
      </c>
      <c r="L97" s="273">
        <v>0</v>
      </c>
      <c r="M97" s="273">
        <v>0</v>
      </c>
      <c r="N97" s="273">
        <v>0</v>
      </c>
      <c r="O97" s="56">
        <v>0</v>
      </c>
      <c r="P97" s="56">
        <v>0</v>
      </c>
      <c r="Q97" s="56">
        <v>2766491.1</v>
      </c>
      <c r="R97" s="56">
        <v>613325.81999999995</v>
      </c>
      <c r="S97" s="98">
        <v>153656.17000000001</v>
      </c>
      <c r="T97" s="98">
        <v>0</v>
      </c>
      <c r="W97" s="98">
        <v>0</v>
      </c>
      <c r="X97" s="98">
        <v>0</v>
      </c>
      <c r="Y97" s="122">
        <v>74163</v>
      </c>
      <c r="AB97" s="122">
        <v>94290</v>
      </c>
      <c r="AC97" s="122">
        <v>12470</v>
      </c>
    </row>
    <row r="98" spans="1:32" x14ac:dyDescent="0.2">
      <c r="A98" s="56" t="s">
        <v>1894</v>
      </c>
      <c r="B98" s="121">
        <v>436537.78</v>
      </c>
      <c r="C98" s="121">
        <v>0</v>
      </c>
      <c r="D98" s="121">
        <v>90554.89</v>
      </c>
      <c r="E98" s="121">
        <v>0</v>
      </c>
      <c r="F98" s="56">
        <v>0</v>
      </c>
      <c r="G98" s="56">
        <v>1059999.76</v>
      </c>
      <c r="H98" s="56">
        <v>84057.3</v>
      </c>
      <c r="I98" s="56">
        <v>0</v>
      </c>
      <c r="J98" s="56">
        <v>0</v>
      </c>
      <c r="K98" s="273">
        <v>0</v>
      </c>
      <c r="L98" s="273">
        <v>0</v>
      </c>
      <c r="M98" s="273">
        <v>0</v>
      </c>
      <c r="N98" s="273">
        <v>0</v>
      </c>
      <c r="O98" s="56">
        <v>0</v>
      </c>
      <c r="P98" s="56">
        <v>0</v>
      </c>
      <c r="Q98" s="56">
        <v>0</v>
      </c>
      <c r="R98" s="56">
        <v>1790978.12</v>
      </c>
      <c r="S98" s="98">
        <v>101422.73</v>
      </c>
      <c r="W98" s="98">
        <v>127527.7</v>
      </c>
      <c r="Y98" s="122">
        <v>139327.70000000001</v>
      </c>
      <c r="AA98" s="122">
        <v>4220</v>
      </c>
      <c r="AB98" s="122">
        <v>48139.33</v>
      </c>
      <c r="AC98" s="122">
        <v>16257.5</v>
      </c>
      <c r="AF98" s="122">
        <v>0</v>
      </c>
    </row>
    <row r="99" spans="1:32" x14ac:dyDescent="0.2">
      <c r="A99" s="56" t="s">
        <v>1895</v>
      </c>
      <c r="B99" s="121">
        <v>608638.03</v>
      </c>
      <c r="C99" s="121">
        <v>105600</v>
      </c>
      <c r="D99" s="121">
        <v>74264.05</v>
      </c>
      <c r="E99" s="121">
        <v>0</v>
      </c>
      <c r="F99" s="56">
        <v>0</v>
      </c>
      <c r="G99" s="56">
        <v>4148619.29</v>
      </c>
      <c r="H99" s="56">
        <v>1307091.18</v>
      </c>
      <c r="I99" s="56">
        <v>0</v>
      </c>
      <c r="J99" s="56">
        <v>0</v>
      </c>
      <c r="K99" s="273">
        <v>0</v>
      </c>
      <c r="L99" s="273">
        <v>0</v>
      </c>
      <c r="M99" s="273">
        <v>0</v>
      </c>
      <c r="N99" s="273">
        <v>0</v>
      </c>
      <c r="O99" s="56">
        <v>164284</v>
      </c>
      <c r="P99" s="56">
        <v>0</v>
      </c>
      <c r="Q99" s="56">
        <v>0</v>
      </c>
      <c r="R99" s="56">
        <v>1047464</v>
      </c>
      <c r="S99" s="98">
        <v>89758.23</v>
      </c>
      <c r="U99" s="98">
        <v>2044.92</v>
      </c>
      <c r="W99" s="98">
        <v>135110</v>
      </c>
      <c r="Y99" s="122">
        <v>204440</v>
      </c>
      <c r="AB99" s="122">
        <v>127907.78</v>
      </c>
      <c r="AC99" s="122">
        <v>61262.2</v>
      </c>
    </row>
    <row r="100" spans="1:32" x14ac:dyDescent="0.2">
      <c r="A100" s="56" t="s">
        <v>1896</v>
      </c>
      <c r="B100" s="121">
        <v>95614.83</v>
      </c>
      <c r="C100" s="121">
        <v>0</v>
      </c>
      <c r="D100" s="121">
        <v>59753.63</v>
      </c>
      <c r="E100" s="121">
        <v>0</v>
      </c>
      <c r="F100" s="56">
        <v>0</v>
      </c>
      <c r="G100" s="56">
        <v>1046324.38</v>
      </c>
      <c r="H100" s="56">
        <v>146446.85</v>
      </c>
      <c r="I100" s="56">
        <v>0</v>
      </c>
      <c r="J100" s="56">
        <v>0</v>
      </c>
      <c r="K100" s="273">
        <v>12400</v>
      </c>
      <c r="L100" s="273">
        <v>0</v>
      </c>
      <c r="M100" s="273">
        <v>40750</v>
      </c>
      <c r="N100" s="273">
        <v>57.67</v>
      </c>
      <c r="O100" s="56">
        <v>151225</v>
      </c>
      <c r="P100" s="56">
        <v>0</v>
      </c>
      <c r="Q100" s="56">
        <v>0</v>
      </c>
      <c r="R100" s="56">
        <v>1768225.65</v>
      </c>
      <c r="S100" s="98">
        <v>118723.65</v>
      </c>
      <c r="Y100" s="122">
        <v>69220</v>
      </c>
      <c r="AB100" s="122">
        <v>142303.38</v>
      </c>
      <c r="AC100" s="122">
        <v>14244.22</v>
      </c>
    </row>
    <row r="101" spans="1:32" x14ac:dyDescent="0.2">
      <c r="A101" s="56" t="s">
        <v>1926</v>
      </c>
      <c r="B101" s="121">
        <v>269409.51</v>
      </c>
      <c r="C101" s="121">
        <v>0</v>
      </c>
      <c r="D101" s="121">
        <v>37500.14</v>
      </c>
      <c r="E101" s="121">
        <v>0</v>
      </c>
      <c r="F101" s="56">
        <v>0</v>
      </c>
      <c r="G101" s="56">
        <v>975371.76</v>
      </c>
      <c r="H101" s="56">
        <v>116923.78</v>
      </c>
      <c r="I101" s="56">
        <v>0</v>
      </c>
      <c r="J101" s="56">
        <v>0</v>
      </c>
      <c r="K101" s="273">
        <v>0</v>
      </c>
      <c r="L101" s="273">
        <v>0</v>
      </c>
      <c r="M101" s="273">
        <v>0</v>
      </c>
      <c r="N101" s="273">
        <v>0</v>
      </c>
      <c r="O101" s="56">
        <v>0</v>
      </c>
      <c r="P101" s="56">
        <v>0</v>
      </c>
      <c r="Q101" s="56">
        <v>0</v>
      </c>
      <c r="R101" s="56">
        <v>1440650.38</v>
      </c>
      <c r="S101" s="98">
        <v>112399.22</v>
      </c>
      <c r="W101" s="98">
        <v>177670</v>
      </c>
      <c r="Y101" s="122">
        <v>212970</v>
      </c>
      <c r="AB101" s="122">
        <v>34182.36</v>
      </c>
      <c r="AC101" s="122">
        <v>22211.119999999999</v>
      </c>
    </row>
    <row r="102" spans="1:32" x14ac:dyDescent="0.2">
      <c r="A102" s="56" t="s">
        <v>1897</v>
      </c>
      <c r="B102" s="121">
        <v>158995.01999999999</v>
      </c>
      <c r="C102" s="121">
        <v>0</v>
      </c>
      <c r="D102" s="121">
        <v>10650.48</v>
      </c>
      <c r="E102" s="121">
        <v>0</v>
      </c>
      <c r="F102" s="56">
        <v>0</v>
      </c>
      <c r="G102" s="56">
        <v>1586848.01</v>
      </c>
      <c r="H102" s="56">
        <v>316161.40000000002</v>
      </c>
      <c r="I102" s="56">
        <v>0</v>
      </c>
      <c r="J102" s="56">
        <v>0</v>
      </c>
      <c r="K102" s="273">
        <v>0</v>
      </c>
      <c r="L102" s="273">
        <v>0</v>
      </c>
      <c r="M102" s="273">
        <v>0</v>
      </c>
      <c r="N102" s="273">
        <v>1542.05</v>
      </c>
      <c r="O102" s="56">
        <v>0</v>
      </c>
      <c r="P102" s="56">
        <v>0</v>
      </c>
      <c r="Q102" s="56">
        <v>0</v>
      </c>
      <c r="R102" s="56">
        <v>2439714</v>
      </c>
      <c r="S102" s="98">
        <v>3772</v>
      </c>
      <c r="W102" s="98">
        <v>113220</v>
      </c>
      <c r="X102" s="98">
        <v>1500</v>
      </c>
      <c r="Y102" s="122">
        <v>114720</v>
      </c>
      <c r="AB102" s="122">
        <v>24813</v>
      </c>
      <c r="AC102" s="122">
        <v>25775.57</v>
      </c>
    </row>
    <row r="103" spans="1:32" x14ac:dyDescent="0.2">
      <c r="A103" s="56" t="s">
        <v>1898</v>
      </c>
      <c r="B103" s="121">
        <v>161649.79999999999</v>
      </c>
      <c r="C103" s="121">
        <v>0</v>
      </c>
      <c r="D103" s="121">
        <v>50655.94</v>
      </c>
      <c r="E103" s="121">
        <v>0</v>
      </c>
      <c r="F103" s="56">
        <v>0</v>
      </c>
      <c r="G103" s="56">
        <v>1152464.0900000001</v>
      </c>
      <c r="H103" s="56">
        <v>155315.26</v>
      </c>
      <c r="I103" s="56">
        <v>0</v>
      </c>
      <c r="J103" s="56">
        <v>0</v>
      </c>
      <c r="K103" s="273">
        <v>0</v>
      </c>
      <c r="L103" s="273">
        <v>0</v>
      </c>
      <c r="M103" s="273">
        <v>360</v>
      </c>
      <c r="N103" s="273">
        <v>1879.45</v>
      </c>
      <c r="O103" s="56">
        <v>0</v>
      </c>
      <c r="P103" s="56">
        <v>0</v>
      </c>
      <c r="Q103" s="56">
        <v>0</v>
      </c>
      <c r="R103" s="56">
        <v>3137825</v>
      </c>
      <c r="S103" s="98">
        <v>43781.55</v>
      </c>
      <c r="W103" s="98">
        <v>217500</v>
      </c>
      <c r="Y103" s="122">
        <v>248537</v>
      </c>
      <c r="AB103" s="122">
        <v>8813.48</v>
      </c>
      <c r="AC103" s="122">
        <v>35280.6</v>
      </c>
    </row>
    <row r="104" spans="1:32" x14ac:dyDescent="0.2">
      <c r="A104" s="56" t="s">
        <v>1901</v>
      </c>
      <c r="B104" s="121">
        <v>10794.25</v>
      </c>
      <c r="C104" s="121">
        <v>0</v>
      </c>
      <c r="D104" s="121">
        <v>41518.71</v>
      </c>
      <c r="E104" s="121">
        <v>0</v>
      </c>
      <c r="F104" s="56">
        <v>0</v>
      </c>
      <c r="G104" s="56">
        <v>1310148.22</v>
      </c>
      <c r="H104" s="56">
        <v>401737.01</v>
      </c>
      <c r="I104" s="56">
        <v>0</v>
      </c>
      <c r="J104" s="56">
        <v>0</v>
      </c>
      <c r="K104" s="273">
        <v>0</v>
      </c>
      <c r="L104" s="273">
        <v>52939.76</v>
      </c>
      <c r="M104" s="273">
        <v>0</v>
      </c>
      <c r="N104" s="273">
        <v>3671.74</v>
      </c>
      <c r="O104" s="56">
        <v>0</v>
      </c>
      <c r="P104" s="56">
        <v>0</v>
      </c>
      <c r="Q104" s="56">
        <v>402919.98</v>
      </c>
      <c r="R104" s="56">
        <v>1499736.2</v>
      </c>
      <c r="S104" s="98">
        <v>48018.25</v>
      </c>
      <c r="W104" s="98">
        <v>75960</v>
      </c>
      <c r="X104" s="98">
        <v>1500</v>
      </c>
      <c r="Y104" s="122">
        <v>77460</v>
      </c>
      <c r="AB104" s="122">
        <v>22251.360000000001</v>
      </c>
      <c r="AC104" s="122">
        <v>28987.85</v>
      </c>
    </row>
    <row r="105" spans="1:32" x14ac:dyDescent="0.2">
      <c r="A105" s="56" t="s">
        <v>1902</v>
      </c>
      <c r="B105" s="121">
        <v>106268.54</v>
      </c>
      <c r="C105" s="121">
        <v>17462</v>
      </c>
      <c r="D105" s="121">
        <v>126162.64</v>
      </c>
      <c r="E105" s="121">
        <v>0</v>
      </c>
      <c r="F105" s="56">
        <v>0</v>
      </c>
      <c r="G105" s="56">
        <v>655764.32999999996</v>
      </c>
      <c r="H105" s="56">
        <v>380168.73</v>
      </c>
      <c r="I105" s="56">
        <v>0</v>
      </c>
      <c r="J105" s="56">
        <v>0</v>
      </c>
      <c r="K105" s="273">
        <v>0</v>
      </c>
      <c r="L105" s="273">
        <v>26820.73</v>
      </c>
      <c r="M105" s="273">
        <v>0</v>
      </c>
      <c r="N105" s="273">
        <v>2045.48</v>
      </c>
      <c r="O105" s="56">
        <v>0</v>
      </c>
      <c r="P105" s="56">
        <v>0</v>
      </c>
      <c r="Q105" s="56">
        <v>0</v>
      </c>
      <c r="R105" s="56">
        <v>2219622</v>
      </c>
      <c r="S105" s="98">
        <v>55154.58</v>
      </c>
      <c r="W105" s="98">
        <v>73670</v>
      </c>
      <c r="Y105" s="122">
        <v>121910</v>
      </c>
      <c r="AB105" s="122">
        <v>48229.36</v>
      </c>
      <c r="AC105" s="122">
        <v>17748.48</v>
      </c>
    </row>
    <row r="106" spans="1:32" x14ac:dyDescent="0.2">
      <c r="A106" s="56" t="s">
        <v>1904</v>
      </c>
      <c r="B106" s="121">
        <v>127472.92</v>
      </c>
      <c r="C106" s="121">
        <v>0</v>
      </c>
      <c r="D106" s="121">
        <v>68914.820000000007</v>
      </c>
      <c r="E106" s="121">
        <v>0</v>
      </c>
      <c r="F106" s="56">
        <v>0</v>
      </c>
      <c r="G106" s="56">
        <v>955980.25</v>
      </c>
      <c r="H106" s="56">
        <v>336269.45</v>
      </c>
      <c r="I106" s="56">
        <v>0</v>
      </c>
      <c r="J106" s="56">
        <v>0</v>
      </c>
      <c r="K106" s="273">
        <v>0</v>
      </c>
      <c r="L106" s="273">
        <v>33400</v>
      </c>
      <c r="M106" s="273">
        <v>0</v>
      </c>
      <c r="N106" s="273">
        <v>34.85</v>
      </c>
      <c r="O106" s="56">
        <v>0</v>
      </c>
      <c r="P106" s="56">
        <v>0</v>
      </c>
      <c r="Q106" s="56">
        <v>0</v>
      </c>
      <c r="R106" s="56">
        <v>1687514</v>
      </c>
      <c r="S106" s="98">
        <v>27829.599999999999</v>
      </c>
      <c r="W106" s="98">
        <v>85300</v>
      </c>
      <c r="Y106" s="122">
        <v>145620</v>
      </c>
      <c r="AB106" s="122">
        <v>36175.75</v>
      </c>
      <c r="AC106" s="122">
        <v>15296.26</v>
      </c>
    </row>
    <row r="107" spans="1:32" x14ac:dyDescent="0.2">
      <c r="A107" s="56" t="s">
        <v>1906</v>
      </c>
      <c r="B107" s="121">
        <v>400061.45</v>
      </c>
      <c r="C107" s="121">
        <v>0</v>
      </c>
      <c r="D107" s="121">
        <v>16299.92</v>
      </c>
      <c r="E107" s="121">
        <v>0</v>
      </c>
      <c r="F107" s="56">
        <v>0</v>
      </c>
      <c r="G107" s="56">
        <v>913843.57</v>
      </c>
      <c r="H107" s="56">
        <v>201007.54</v>
      </c>
      <c r="I107" s="56">
        <v>0</v>
      </c>
      <c r="J107" s="56">
        <v>0</v>
      </c>
      <c r="K107" s="273">
        <v>0</v>
      </c>
      <c r="L107" s="273">
        <v>7761.81</v>
      </c>
      <c r="M107" s="273">
        <v>0</v>
      </c>
      <c r="N107" s="273">
        <v>150</v>
      </c>
      <c r="O107" s="56">
        <v>0</v>
      </c>
      <c r="P107" s="56">
        <v>0</v>
      </c>
      <c r="Q107" s="56">
        <v>0</v>
      </c>
      <c r="R107" s="56">
        <v>4303318.3099999996</v>
      </c>
      <c r="S107" s="98">
        <v>60917.2</v>
      </c>
      <c r="W107" s="98">
        <v>204486.5</v>
      </c>
      <c r="Y107" s="122">
        <v>260376.5</v>
      </c>
      <c r="AB107" s="122">
        <v>48315.8</v>
      </c>
      <c r="AC107" s="122">
        <v>12763.36</v>
      </c>
    </row>
    <row r="108" spans="1:32" x14ac:dyDescent="0.2">
      <c r="A108" s="56" t="s">
        <v>1907</v>
      </c>
      <c r="B108" s="121">
        <v>215708.51</v>
      </c>
      <c r="C108" s="121">
        <v>0</v>
      </c>
      <c r="D108" s="121">
        <v>13944.53</v>
      </c>
      <c r="E108" s="121">
        <v>0</v>
      </c>
      <c r="F108" s="56">
        <v>0</v>
      </c>
      <c r="G108" s="56">
        <v>754637.47</v>
      </c>
      <c r="H108" s="56">
        <v>197359.67</v>
      </c>
      <c r="I108" s="56">
        <v>0</v>
      </c>
      <c r="J108" s="56">
        <v>0</v>
      </c>
      <c r="K108" s="273">
        <v>0</v>
      </c>
      <c r="L108" s="273">
        <v>21603.15</v>
      </c>
      <c r="M108" s="273">
        <v>0</v>
      </c>
      <c r="N108" s="273">
        <v>154</v>
      </c>
      <c r="O108" s="56">
        <v>0</v>
      </c>
      <c r="P108" s="56">
        <v>0</v>
      </c>
      <c r="Q108" s="56">
        <v>0</v>
      </c>
      <c r="R108" s="56">
        <v>2346487</v>
      </c>
      <c r="S108" s="98">
        <v>9847.02</v>
      </c>
      <c r="W108" s="98">
        <v>116658.5</v>
      </c>
      <c r="Y108" s="122">
        <v>134758.5</v>
      </c>
      <c r="AB108" s="122">
        <v>29244.54</v>
      </c>
      <c r="AC108" s="122">
        <v>16404.599999999999</v>
      </c>
    </row>
    <row r="109" spans="1:32" ht="15" thickBot="1" x14ac:dyDescent="0.25">
      <c r="A109" s="56" t="s">
        <v>1908</v>
      </c>
      <c r="B109" s="121">
        <v>223155.94</v>
      </c>
      <c r="C109" s="121">
        <v>0</v>
      </c>
      <c r="D109" s="121">
        <v>60036.06</v>
      </c>
      <c r="E109" s="121">
        <v>0</v>
      </c>
      <c r="F109" s="56">
        <v>0</v>
      </c>
      <c r="G109" s="56">
        <v>1117349.6200000001</v>
      </c>
      <c r="H109" s="56">
        <v>203408.15</v>
      </c>
      <c r="I109" s="56">
        <v>0</v>
      </c>
      <c r="J109" s="56">
        <v>0</v>
      </c>
      <c r="K109" s="273">
        <v>3000</v>
      </c>
      <c r="L109" s="273">
        <v>30306.52</v>
      </c>
      <c r="M109" s="273">
        <v>0</v>
      </c>
      <c r="N109" s="273">
        <v>182.04</v>
      </c>
      <c r="O109" s="56">
        <v>0</v>
      </c>
      <c r="P109" s="56">
        <v>0</v>
      </c>
      <c r="Q109" s="56">
        <v>0</v>
      </c>
      <c r="R109" s="56">
        <v>2125037.4300000002</v>
      </c>
      <c r="S109" s="98">
        <v>86942.28</v>
      </c>
      <c r="W109" s="98">
        <v>127733.5</v>
      </c>
      <c r="X109" s="98">
        <v>0</v>
      </c>
      <c r="Y109" s="122">
        <v>171163.5</v>
      </c>
      <c r="AB109" s="122">
        <v>112523.82</v>
      </c>
      <c r="AC109" s="122">
        <v>17164.54</v>
      </c>
    </row>
    <row r="110" spans="1:32" ht="15" thickBot="1" x14ac:dyDescent="0.25">
      <c r="A110" s="294" t="s">
        <v>1909</v>
      </c>
      <c r="B110" s="121">
        <v>444008.33</v>
      </c>
      <c r="C110" s="121">
        <v>0</v>
      </c>
      <c r="D110" s="121">
        <v>9856.6</v>
      </c>
      <c r="E110" s="121">
        <v>0</v>
      </c>
      <c r="F110" s="56">
        <v>0</v>
      </c>
      <c r="G110" s="56">
        <v>3058577.4</v>
      </c>
      <c r="H110" s="56">
        <v>159150.75</v>
      </c>
      <c r="I110" s="56">
        <v>0</v>
      </c>
      <c r="J110" s="56">
        <v>0</v>
      </c>
      <c r="K110" s="273">
        <v>0</v>
      </c>
      <c r="L110" s="273">
        <v>34498.71</v>
      </c>
      <c r="M110" s="273">
        <v>0</v>
      </c>
      <c r="N110" s="273">
        <v>154</v>
      </c>
      <c r="O110" s="56">
        <v>0</v>
      </c>
      <c r="P110" s="56">
        <v>0</v>
      </c>
      <c r="Q110" s="56">
        <v>0</v>
      </c>
      <c r="R110" s="56">
        <v>1196485.3400000001</v>
      </c>
      <c r="S110" s="98">
        <v>10045.02</v>
      </c>
      <c r="W110" s="98">
        <v>90667.5</v>
      </c>
      <c r="X110" s="98">
        <v>40000</v>
      </c>
      <c r="Y110" s="122">
        <v>148757.5</v>
      </c>
      <c r="AB110" s="122">
        <v>34033.43</v>
      </c>
      <c r="AC110" s="122">
        <v>20741.45</v>
      </c>
      <c r="AF110" s="122">
        <v>0</v>
      </c>
    </row>
    <row r="111" spans="1:32" x14ac:dyDescent="0.2">
      <c r="A111" s="56" t="s">
        <v>1927</v>
      </c>
      <c r="B111" s="121">
        <v>176802.07</v>
      </c>
      <c r="C111" s="121">
        <v>10226</v>
      </c>
      <c r="D111" s="121">
        <v>5483</v>
      </c>
      <c r="E111" s="121">
        <v>0</v>
      </c>
      <c r="F111" s="56">
        <v>0</v>
      </c>
      <c r="G111" s="56">
        <v>599138.63</v>
      </c>
      <c r="H111" s="56">
        <v>166820.14000000001</v>
      </c>
      <c r="I111" s="56">
        <v>0</v>
      </c>
      <c r="J111" s="56">
        <v>0</v>
      </c>
      <c r="K111" s="273">
        <v>0</v>
      </c>
      <c r="L111" s="273">
        <v>22023.5</v>
      </c>
      <c r="M111" s="273">
        <v>0</v>
      </c>
      <c r="N111" s="273">
        <v>154</v>
      </c>
      <c r="O111" s="56">
        <v>0</v>
      </c>
      <c r="P111" s="56">
        <v>0</v>
      </c>
      <c r="Q111" s="56">
        <v>0</v>
      </c>
      <c r="R111" s="56">
        <v>1169693.49</v>
      </c>
      <c r="S111" s="98">
        <v>10418.42</v>
      </c>
      <c r="W111" s="98">
        <v>0</v>
      </c>
      <c r="X111" s="98">
        <v>5000</v>
      </c>
      <c r="Y111" s="122">
        <v>7400</v>
      </c>
      <c r="AB111" s="122">
        <v>28948.73</v>
      </c>
      <c r="AC111" s="122">
        <v>15685.52</v>
      </c>
    </row>
    <row r="112" spans="1:32" x14ac:dyDescent="0.2">
      <c r="A112" s="56" t="s">
        <v>1910</v>
      </c>
      <c r="B112" s="121">
        <v>830982.48</v>
      </c>
      <c r="C112" s="121">
        <v>2415.8000000000002</v>
      </c>
      <c r="D112" s="121">
        <v>93210.63</v>
      </c>
      <c r="E112" s="121">
        <v>0</v>
      </c>
      <c r="F112" s="56">
        <v>0</v>
      </c>
      <c r="G112" s="56">
        <v>1532615.5</v>
      </c>
      <c r="H112" s="56">
        <v>169421</v>
      </c>
      <c r="I112" s="56">
        <v>0</v>
      </c>
      <c r="J112" s="56">
        <v>0</v>
      </c>
      <c r="K112" s="273">
        <v>0</v>
      </c>
      <c r="L112" s="273">
        <v>59534.76</v>
      </c>
      <c r="M112" s="273">
        <v>0</v>
      </c>
      <c r="N112" s="273">
        <v>157.30000000000001</v>
      </c>
      <c r="O112" s="56">
        <v>0</v>
      </c>
      <c r="P112" s="56">
        <v>0</v>
      </c>
      <c r="Q112" s="56">
        <v>0</v>
      </c>
      <c r="R112" s="56">
        <v>620039.24</v>
      </c>
      <c r="S112" s="98">
        <v>151178.93</v>
      </c>
      <c r="W112" s="98">
        <v>116946.2</v>
      </c>
      <c r="X112" s="98">
        <v>3000</v>
      </c>
      <c r="Y112" s="122">
        <v>151286.20000000001</v>
      </c>
      <c r="AB112" s="122">
        <v>329787.69</v>
      </c>
      <c r="AC112" s="122">
        <v>23207.8</v>
      </c>
    </row>
    <row r="113" spans="1:31" x14ac:dyDescent="0.2">
      <c r="A113" s="56" t="s">
        <v>1911</v>
      </c>
      <c r="B113" s="121">
        <v>529243.26</v>
      </c>
      <c r="C113" s="121">
        <v>5000</v>
      </c>
      <c r="D113" s="121">
        <v>20809.29</v>
      </c>
      <c r="E113" s="121">
        <v>0</v>
      </c>
      <c r="F113" s="56">
        <v>0</v>
      </c>
      <c r="G113" s="56">
        <v>684899.27</v>
      </c>
      <c r="H113" s="56">
        <v>116741.11</v>
      </c>
      <c r="I113" s="56">
        <v>0</v>
      </c>
      <c r="J113" s="56">
        <v>0</v>
      </c>
      <c r="K113" s="273">
        <v>0</v>
      </c>
      <c r="L113" s="273">
        <v>0</v>
      </c>
      <c r="M113" s="273">
        <v>0</v>
      </c>
      <c r="N113" s="273">
        <v>0</v>
      </c>
      <c r="O113" s="56">
        <v>0</v>
      </c>
      <c r="P113" s="56">
        <v>-1949471.62</v>
      </c>
      <c r="Q113" s="56">
        <v>0</v>
      </c>
      <c r="R113" s="56">
        <v>0</v>
      </c>
      <c r="S113" s="98">
        <v>220821.95</v>
      </c>
      <c r="W113" s="98">
        <v>122200</v>
      </c>
      <c r="X113" s="98">
        <v>1500</v>
      </c>
      <c r="Y113" s="122">
        <v>196650</v>
      </c>
      <c r="AA113" s="122">
        <v>12462</v>
      </c>
      <c r="AB113" s="122">
        <v>93237.81</v>
      </c>
      <c r="AC113" s="122">
        <v>5651.68</v>
      </c>
    </row>
    <row r="114" spans="1:31" x14ac:dyDescent="0.2">
      <c r="A114" s="56" t="s">
        <v>1912</v>
      </c>
      <c r="B114" s="121">
        <v>391335.05</v>
      </c>
      <c r="C114" s="121">
        <v>0</v>
      </c>
      <c r="D114" s="121">
        <v>35323.699999999997</v>
      </c>
      <c r="E114" s="121">
        <v>0</v>
      </c>
      <c r="F114" s="56">
        <v>0</v>
      </c>
      <c r="G114" s="56">
        <v>894943.16</v>
      </c>
      <c r="H114" s="56">
        <v>137580.25</v>
      </c>
      <c r="I114" s="56">
        <v>0</v>
      </c>
      <c r="J114" s="56">
        <v>0</v>
      </c>
      <c r="K114" s="273">
        <v>0</v>
      </c>
      <c r="L114" s="273">
        <v>0</v>
      </c>
      <c r="M114" s="273">
        <v>0</v>
      </c>
      <c r="N114" s="273">
        <v>0</v>
      </c>
      <c r="O114" s="56">
        <v>0</v>
      </c>
      <c r="P114" s="56">
        <v>390534.44</v>
      </c>
      <c r="Q114" s="56">
        <v>0</v>
      </c>
      <c r="R114" s="56">
        <v>1131001.29</v>
      </c>
      <c r="S114" s="98">
        <v>15970</v>
      </c>
      <c r="W114" s="98">
        <v>64200</v>
      </c>
      <c r="Y114" s="122">
        <v>101420</v>
      </c>
      <c r="AB114" s="122">
        <v>36693.56</v>
      </c>
      <c r="AC114" s="122">
        <v>1715.01</v>
      </c>
    </row>
    <row r="115" spans="1:31" x14ac:dyDescent="0.2">
      <c r="A115" s="56" t="s">
        <v>1913</v>
      </c>
      <c r="B115" s="121">
        <v>473775.82</v>
      </c>
      <c r="C115" s="121">
        <v>0</v>
      </c>
      <c r="D115" s="121">
        <v>44964.47</v>
      </c>
      <c r="E115" s="121">
        <v>0</v>
      </c>
      <c r="F115" s="56">
        <v>0</v>
      </c>
      <c r="G115" s="56">
        <v>1027372.73</v>
      </c>
      <c r="H115" s="56">
        <v>319117.84000000003</v>
      </c>
      <c r="I115" s="56">
        <v>0</v>
      </c>
      <c r="J115" s="56">
        <v>0</v>
      </c>
      <c r="K115" s="273">
        <v>0</v>
      </c>
      <c r="L115" s="273">
        <v>0</v>
      </c>
      <c r="M115" s="273">
        <v>0</v>
      </c>
      <c r="N115" s="273">
        <v>0</v>
      </c>
      <c r="O115" s="56">
        <v>0</v>
      </c>
      <c r="P115" s="56">
        <v>0</v>
      </c>
      <c r="Q115" s="56">
        <v>0</v>
      </c>
      <c r="R115" s="56">
        <v>1731639.01</v>
      </c>
      <c r="S115" s="98">
        <v>20206.78</v>
      </c>
      <c r="W115" s="98">
        <v>155900</v>
      </c>
      <c r="Y115" s="122">
        <v>221140</v>
      </c>
      <c r="AB115" s="122">
        <v>195786.27</v>
      </c>
      <c r="AC115" s="122">
        <v>11426.66</v>
      </c>
    </row>
    <row r="116" spans="1:31" x14ac:dyDescent="0.2">
      <c r="A116" s="56" t="s">
        <v>1914</v>
      </c>
      <c r="B116" s="121">
        <v>84381.07</v>
      </c>
      <c r="C116" s="121">
        <v>0</v>
      </c>
      <c r="D116" s="121">
        <v>46646.54</v>
      </c>
      <c r="E116" s="121">
        <v>0</v>
      </c>
      <c r="F116" s="56">
        <v>0</v>
      </c>
      <c r="G116" s="56">
        <v>636276.19999999995</v>
      </c>
      <c r="H116" s="56">
        <v>205163.87</v>
      </c>
      <c r="I116" s="56">
        <v>0</v>
      </c>
      <c r="J116" s="56">
        <v>0</v>
      </c>
      <c r="K116" s="273">
        <v>0</v>
      </c>
      <c r="L116" s="273">
        <v>0</v>
      </c>
      <c r="M116" s="273">
        <v>0</v>
      </c>
      <c r="N116" s="273">
        <v>0</v>
      </c>
      <c r="O116" s="56">
        <v>0</v>
      </c>
      <c r="P116" s="56">
        <v>0</v>
      </c>
      <c r="Q116" s="56">
        <v>0</v>
      </c>
      <c r="R116" s="56">
        <v>2353915.73</v>
      </c>
      <c r="S116" s="98">
        <v>25914.560000000001</v>
      </c>
      <c r="W116" s="98">
        <v>67700</v>
      </c>
      <c r="Y116" s="122">
        <v>79500</v>
      </c>
      <c r="AA116" s="122">
        <v>0</v>
      </c>
      <c r="AB116" s="122">
        <v>60931.29</v>
      </c>
      <c r="AC116" s="122">
        <v>24046.97</v>
      </c>
      <c r="AE116" s="122">
        <v>0</v>
      </c>
    </row>
    <row r="117" spans="1:31" x14ac:dyDescent="0.2">
      <c r="A117" s="56" t="s">
        <v>1915</v>
      </c>
      <c r="B117" s="121">
        <v>487000.79</v>
      </c>
      <c r="C117" s="121">
        <v>2801.73</v>
      </c>
      <c r="D117" s="121">
        <v>44623.360000000001</v>
      </c>
      <c r="E117" s="121">
        <v>0</v>
      </c>
      <c r="F117" s="56">
        <v>0</v>
      </c>
      <c r="G117" s="56">
        <v>2401410.54</v>
      </c>
      <c r="H117" s="56">
        <v>336978.63</v>
      </c>
      <c r="I117" s="56">
        <v>0</v>
      </c>
      <c r="J117" s="56">
        <v>0</v>
      </c>
      <c r="K117" s="273">
        <v>0</v>
      </c>
      <c r="L117" s="273">
        <v>0</v>
      </c>
      <c r="M117" s="273">
        <v>0</v>
      </c>
      <c r="N117" s="273">
        <v>255.5</v>
      </c>
      <c r="O117" s="56">
        <v>0</v>
      </c>
      <c r="P117" s="56">
        <v>0</v>
      </c>
      <c r="Q117" s="56">
        <v>0</v>
      </c>
      <c r="R117" s="56">
        <v>1221990.08</v>
      </c>
      <c r="S117" s="98">
        <v>38651.620000000003</v>
      </c>
      <c r="W117" s="98">
        <v>154700</v>
      </c>
      <c r="Y117" s="122">
        <v>245340</v>
      </c>
      <c r="AA117" s="122">
        <v>0</v>
      </c>
      <c r="AB117" s="122">
        <v>199029.75</v>
      </c>
      <c r="AC117" s="122">
        <v>13210.65</v>
      </c>
    </row>
    <row r="118" spans="1:31" x14ac:dyDescent="0.2">
      <c r="A118" s="56" t="s">
        <v>1916</v>
      </c>
      <c r="B118" s="121">
        <v>485583.35</v>
      </c>
      <c r="C118" s="121">
        <v>0</v>
      </c>
      <c r="D118" s="121">
        <v>78857.820000000007</v>
      </c>
      <c r="E118" s="121">
        <v>0</v>
      </c>
      <c r="F118" s="56">
        <v>0</v>
      </c>
      <c r="G118" s="56">
        <v>1022429.55</v>
      </c>
      <c r="H118" s="56">
        <v>55723.1</v>
      </c>
      <c r="I118" s="56">
        <v>0</v>
      </c>
      <c r="J118" s="56">
        <v>0</v>
      </c>
      <c r="K118" s="273">
        <v>0</v>
      </c>
      <c r="L118" s="273">
        <v>44788.23</v>
      </c>
      <c r="M118" s="273">
        <v>52600</v>
      </c>
      <c r="N118" s="273">
        <v>5671</v>
      </c>
      <c r="O118" s="56">
        <v>0</v>
      </c>
      <c r="P118" s="56">
        <v>0</v>
      </c>
      <c r="Q118" s="56">
        <v>0</v>
      </c>
      <c r="R118" s="56">
        <v>1488507.55</v>
      </c>
      <c r="S118" s="98">
        <v>15016.99</v>
      </c>
      <c r="W118" s="98">
        <v>92949.5</v>
      </c>
      <c r="Y118" s="122">
        <v>125799.5</v>
      </c>
      <c r="AB118" s="122">
        <v>15985.71</v>
      </c>
      <c r="AC118" s="122">
        <v>13088.24</v>
      </c>
    </row>
    <row r="119" spans="1:31" x14ac:dyDescent="0.2">
      <c r="A119" s="56" t="s">
        <v>1917</v>
      </c>
      <c r="B119" s="121">
        <v>669539.89</v>
      </c>
      <c r="C119" s="121">
        <v>12000</v>
      </c>
      <c r="D119" s="121">
        <v>61109.23</v>
      </c>
      <c r="E119" s="121">
        <v>0</v>
      </c>
      <c r="F119" s="56">
        <v>0</v>
      </c>
      <c r="G119" s="56">
        <v>670294.6</v>
      </c>
      <c r="H119" s="56">
        <v>160909</v>
      </c>
      <c r="I119" s="56">
        <v>0</v>
      </c>
      <c r="J119" s="56">
        <v>0</v>
      </c>
      <c r="K119" s="273">
        <v>0</v>
      </c>
      <c r="L119" s="273">
        <v>21343.62</v>
      </c>
      <c r="M119" s="273">
        <v>274668</v>
      </c>
      <c r="N119" s="273">
        <v>0</v>
      </c>
      <c r="O119" s="56">
        <v>0</v>
      </c>
      <c r="P119" s="56">
        <v>0</v>
      </c>
      <c r="Q119" s="56">
        <v>0</v>
      </c>
      <c r="R119" s="56">
        <v>1247302.3600000001</v>
      </c>
      <c r="S119" s="98">
        <v>11952.56</v>
      </c>
      <c r="W119" s="98">
        <v>80490</v>
      </c>
      <c r="Y119" s="122">
        <v>93090</v>
      </c>
      <c r="AB119" s="122">
        <v>35554.620000000003</v>
      </c>
      <c r="AC119" s="122">
        <v>11134.46</v>
      </c>
    </row>
    <row r="120" spans="1:31" x14ac:dyDescent="0.2">
      <c r="A120" s="56" t="s">
        <v>1918</v>
      </c>
      <c r="B120" s="121">
        <v>673829.59</v>
      </c>
      <c r="C120" s="121">
        <v>0</v>
      </c>
      <c r="D120" s="121">
        <v>2623.5</v>
      </c>
      <c r="E120" s="121">
        <v>0</v>
      </c>
      <c r="F120" s="56">
        <v>0</v>
      </c>
      <c r="G120" s="56">
        <v>597348.21</v>
      </c>
      <c r="H120" s="56">
        <v>32414.95</v>
      </c>
      <c r="I120" s="56">
        <v>0</v>
      </c>
      <c r="J120" s="56">
        <v>0</v>
      </c>
      <c r="K120" s="273">
        <v>0</v>
      </c>
      <c r="L120" s="273">
        <v>34023.919999999998</v>
      </c>
      <c r="M120" s="273">
        <v>28840</v>
      </c>
      <c r="N120" s="273">
        <v>6340.4</v>
      </c>
      <c r="O120" s="56">
        <v>0</v>
      </c>
      <c r="P120" s="56">
        <v>0</v>
      </c>
      <c r="Q120" s="56">
        <v>0</v>
      </c>
      <c r="R120" s="56">
        <v>1693308.65</v>
      </c>
      <c r="S120" s="98">
        <v>12994.7</v>
      </c>
      <c r="W120" s="98">
        <v>136636</v>
      </c>
      <c r="X120" s="98">
        <v>90</v>
      </c>
      <c r="Y120" s="122">
        <v>181286</v>
      </c>
      <c r="AB120" s="122">
        <v>39798.92</v>
      </c>
      <c r="AC120" s="122">
        <v>9143.26</v>
      </c>
    </row>
    <row r="121" spans="1:31" x14ac:dyDescent="0.2">
      <c r="A121" s="56" t="s">
        <v>1919</v>
      </c>
      <c r="B121" s="121">
        <v>217612.56</v>
      </c>
      <c r="C121" s="121">
        <v>0</v>
      </c>
      <c r="D121" s="121">
        <v>153835.69</v>
      </c>
      <c r="E121" s="121">
        <v>0</v>
      </c>
      <c r="F121" s="56">
        <v>0</v>
      </c>
      <c r="G121" s="56">
        <v>1103573.49</v>
      </c>
      <c r="H121" s="56">
        <v>71546.05</v>
      </c>
      <c r="I121" s="56">
        <v>0</v>
      </c>
      <c r="J121" s="56">
        <v>0</v>
      </c>
      <c r="K121" s="273">
        <v>0</v>
      </c>
      <c r="L121" s="273">
        <v>30963.23</v>
      </c>
      <c r="M121" s="273">
        <v>0</v>
      </c>
      <c r="N121" s="273">
        <v>0</v>
      </c>
      <c r="O121" s="56">
        <v>0</v>
      </c>
      <c r="P121" s="56">
        <v>0</v>
      </c>
      <c r="Q121" s="56">
        <v>-7500</v>
      </c>
      <c r="R121" s="56">
        <v>2084116.46</v>
      </c>
      <c r="S121" s="98">
        <v>26144.97</v>
      </c>
      <c r="W121" s="98">
        <v>83447</v>
      </c>
      <c r="Y121" s="122">
        <v>115067</v>
      </c>
      <c r="AB121" s="122">
        <v>20253.73</v>
      </c>
      <c r="AC121" s="122">
        <v>24257.71</v>
      </c>
    </row>
    <row r="122" spans="1:31" x14ac:dyDescent="0.2">
      <c r="A122" s="56" t="s">
        <v>1920</v>
      </c>
      <c r="B122" s="121">
        <v>179550.44</v>
      </c>
      <c r="C122" s="121">
        <v>0</v>
      </c>
      <c r="D122" s="121">
        <v>88831.41</v>
      </c>
      <c r="E122" s="121">
        <v>0</v>
      </c>
      <c r="F122" s="56">
        <v>0</v>
      </c>
      <c r="G122" s="56">
        <v>326161.08</v>
      </c>
      <c r="H122" s="56">
        <v>26191.91</v>
      </c>
      <c r="I122" s="56">
        <v>0</v>
      </c>
      <c r="J122" s="56">
        <v>0</v>
      </c>
      <c r="K122" s="273">
        <v>0</v>
      </c>
      <c r="L122" s="273">
        <v>27072.57</v>
      </c>
      <c r="M122" s="273">
        <v>33500</v>
      </c>
      <c r="N122" s="273">
        <v>2449</v>
      </c>
      <c r="O122" s="56">
        <v>0</v>
      </c>
      <c r="P122" s="56">
        <v>0</v>
      </c>
      <c r="Q122" s="56">
        <v>-12400</v>
      </c>
      <c r="R122" s="56">
        <v>345503.07</v>
      </c>
      <c r="S122" s="98">
        <v>10013.719999999999</v>
      </c>
      <c r="W122" s="98">
        <v>72730</v>
      </c>
      <c r="Y122" s="122">
        <v>115920</v>
      </c>
      <c r="AB122" s="122">
        <v>18583.310000000001</v>
      </c>
      <c r="AC122" s="122">
        <v>4068.94</v>
      </c>
    </row>
    <row r="123" spans="1:31" x14ac:dyDescent="0.2">
      <c r="A123" s="56" t="s">
        <v>1928</v>
      </c>
      <c r="B123" s="121">
        <v>350446.22</v>
      </c>
      <c r="C123" s="121">
        <v>9000</v>
      </c>
      <c r="D123" s="121">
        <v>75922.350000000006</v>
      </c>
      <c r="E123" s="121">
        <v>0</v>
      </c>
      <c r="F123" s="56">
        <v>0</v>
      </c>
      <c r="G123" s="56">
        <v>684865.34</v>
      </c>
      <c r="H123" s="56">
        <v>-48133.34</v>
      </c>
      <c r="I123" s="56">
        <v>0</v>
      </c>
      <c r="J123" s="56">
        <v>0</v>
      </c>
      <c r="K123" s="273">
        <v>0</v>
      </c>
      <c r="L123" s="273">
        <v>32667.85</v>
      </c>
      <c r="M123" s="273">
        <v>0</v>
      </c>
      <c r="N123" s="273">
        <v>0</v>
      </c>
      <c r="O123" s="56">
        <v>0</v>
      </c>
      <c r="P123" s="56">
        <v>0</v>
      </c>
      <c r="Q123" s="56">
        <v>192711.21</v>
      </c>
      <c r="R123" s="56">
        <v>2439641.09</v>
      </c>
      <c r="S123" s="98">
        <v>10648.47</v>
      </c>
      <c r="W123" s="98">
        <v>75610</v>
      </c>
      <c r="Y123" s="122">
        <v>96010</v>
      </c>
      <c r="AB123" s="122">
        <v>28108.65</v>
      </c>
      <c r="AC123" s="122">
        <v>20353.080000000002</v>
      </c>
    </row>
    <row r="124" spans="1:31" x14ac:dyDescent="0.2">
      <c r="A124" s="56" t="s">
        <v>1930</v>
      </c>
      <c r="B124" s="121">
        <v>386164.15</v>
      </c>
      <c r="C124" s="121">
        <v>0</v>
      </c>
      <c r="D124" s="121">
        <v>142427.85999999999</v>
      </c>
      <c r="E124" s="121">
        <v>0</v>
      </c>
      <c r="F124" s="56">
        <v>0</v>
      </c>
      <c r="G124" s="56">
        <v>805547.73</v>
      </c>
      <c r="H124" s="56">
        <v>114791.54</v>
      </c>
      <c r="I124" s="56">
        <v>0</v>
      </c>
      <c r="J124" s="56">
        <v>0</v>
      </c>
      <c r="K124" s="273">
        <v>0</v>
      </c>
      <c r="L124" s="273">
        <v>25997.26</v>
      </c>
      <c r="M124" s="273">
        <v>120550</v>
      </c>
      <c r="N124" s="273">
        <v>3868.01</v>
      </c>
      <c r="O124" s="56">
        <v>0</v>
      </c>
      <c r="P124" s="56">
        <v>0</v>
      </c>
      <c r="Q124" s="56">
        <v>-59992</v>
      </c>
      <c r="R124" s="56">
        <v>3028722.67</v>
      </c>
      <c r="S124" s="98">
        <v>95443.3</v>
      </c>
      <c r="W124" s="98">
        <v>99490.8</v>
      </c>
      <c r="Y124" s="122">
        <v>146840.79999999999</v>
      </c>
      <c r="AB124" s="122">
        <v>30985.56</v>
      </c>
      <c r="AC124" s="122">
        <v>15755.12</v>
      </c>
    </row>
    <row r="125" spans="1:31" x14ac:dyDescent="0.2">
      <c r="A125" s="56" t="s">
        <v>1932</v>
      </c>
      <c r="B125" s="121">
        <v>62219</v>
      </c>
      <c r="C125" s="121">
        <v>0</v>
      </c>
      <c r="D125" s="121">
        <v>24571.1</v>
      </c>
      <c r="E125" s="121">
        <v>0</v>
      </c>
      <c r="F125" s="56">
        <v>0</v>
      </c>
      <c r="G125" s="56">
        <v>1054819.8</v>
      </c>
      <c r="H125" s="56">
        <v>117209.18</v>
      </c>
      <c r="I125" s="56">
        <v>0</v>
      </c>
      <c r="J125" s="56">
        <v>0</v>
      </c>
      <c r="K125" s="273">
        <v>0</v>
      </c>
      <c r="L125" s="273">
        <v>32623.93</v>
      </c>
      <c r="M125" s="273">
        <v>47600</v>
      </c>
      <c r="N125" s="273">
        <v>0</v>
      </c>
      <c r="O125" s="56">
        <v>0</v>
      </c>
      <c r="P125" s="56">
        <v>0</v>
      </c>
      <c r="Q125" s="56">
        <v>-92000</v>
      </c>
      <c r="R125" s="56">
        <v>3118920.11</v>
      </c>
      <c r="S125" s="98">
        <v>9234.07</v>
      </c>
      <c r="W125" s="98">
        <v>115298.5</v>
      </c>
      <c r="Y125" s="122">
        <v>152908.5</v>
      </c>
      <c r="AB125" s="122">
        <v>15787.86</v>
      </c>
      <c r="AC125" s="122">
        <v>19031.169999999998</v>
      </c>
    </row>
    <row r="126" spans="1:31" x14ac:dyDescent="0.2">
      <c r="A126" s="56" t="s">
        <v>1899</v>
      </c>
      <c r="B126" s="121">
        <v>339204.1</v>
      </c>
      <c r="C126" s="121">
        <v>3488.5</v>
      </c>
      <c r="D126" s="121">
        <v>20910.830000000002</v>
      </c>
      <c r="E126" s="121">
        <v>0</v>
      </c>
      <c r="F126" s="56">
        <v>0</v>
      </c>
      <c r="G126" s="56">
        <v>955043.42</v>
      </c>
      <c r="H126" s="56">
        <v>198585.91</v>
      </c>
      <c r="I126" s="56">
        <v>0</v>
      </c>
      <c r="J126" s="56">
        <v>0</v>
      </c>
      <c r="K126" s="273">
        <v>0</v>
      </c>
      <c r="L126" s="273">
        <v>61520.38</v>
      </c>
      <c r="M126" s="273">
        <v>0</v>
      </c>
      <c r="N126" s="273">
        <v>1310</v>
      </c>
      <c r="O126" s="56">
        <v>85640</v>
      </c>
      <c r="P126" s="56">
        <v>-1269160.81</v>
      </c>
      <c r="Q126" s="56">
        <v>-20000</v>
      </c>
      <c r="R126" s="56">
        <v>2656385</v>
      </c>
      <c r="S126" s="98">
        <v>145029.44</v>
      </c>
      <c r="W126" s="98">
        <v>162151.5</v>
      </c>
      <c r="Y126" s="122">
        <v>229345.5</v>
      </c>
      <c r="AB126" s="122">
        <v>35039.79</v>
      </c>
      <c r="AC126" s="122">
        <v>19057.46</v>
      </c>
    </row>
    <row r="127" spans="1:31" x14ac:dyDescent="0.2">
      <c r="A127" s="56" t="s">
        <v>1900</v>
      </c>
      <c r="B127" s="121">
        <v>381785.14</v>
      </c>
      <c r="C127" s="121">
        <v>1780</v>
      </c>
      <c r="D127" s="121">
        <v>18687.72</v>
      </c>
      <c r="E127" s="121">
        <v>0</v>
      </c>
      <c r="F127" s="56">
        <v>0</v>
      </c>
      <c r="G127" s="56">
        <v>279679.71000000002</v>
      </c>
      <c r="H127" s="56">
        <v>201163.85</v>
      </c>
      <c r="I127" s="56">
        <v>0</v>
      </c>
      <c r="J127" s="56">
        <v>0</v>
      </c>
      <c r="K127" s="273">
        <v>0</v>
      </c>
      <c r="L127" s="273">
        <v>59217.67</v>
      </c>
      <c r="M127" s="273">
        <v>0</v>
      </c>
      <c r="N127" s="273">
        <v>0</v>
      </c>
      <c r="O127" s="56">
        <v>0</v>
      </c>
      <c r="P127" s="56">
        <v>-1849130.55</v>
      </c>
      <c r="Q127" s="56">
        <v>0</v>
      </c>
      <c r="R127" s="56">
        <v>2668500</v>
      </c>
      <c r="S127" s="98">
        <v>111734.78</v>
      </c>
      <c r="W127" s="98">
        <v>144102</v>
      </c>
      <c r="Y127" s="122">
        <v>182856</v>
      </c>
      <c r="AB127" s="122">
        <v>42437.32</v>
      </c>
      <c r="AC127" s="122">
        <v>9992.91</v>
      </c>
    </row>
    <row r="128" spans="1:31" x14ac:dyDescent="0.2">
      <c r="A128" s="56" t="s">
        <v>1903</v>
      </c>
      <c r="B128" s="121">
        <v>391912.96000000002</v>
      </c>
      <c r="C128" s="121">
        <v>10868</v>
      </c>
      <c r="D128" s="121">
        <v>9875.2800000000007</v>
      </c>
      <c r="E128" s="121">
        <v>0</v>
      </c>
      <c r="F128" s="56">
        <v>0</v>
      </c>
      <c r="G128" s="56">
        <v>5200754.91</v>
      </c>
      <c r="H128" s="56">
        <v>97295.12</v>
      </c>
      <c r="I128" s="56">
        <v>0</v>
      </c>
      <c r="J128" s="56">
        <v>0</v>
      </c>
      <c r="K128" s="273">
        <v>0</v>
      </c>
      <c r="L128" s="273">
        <v>137022.32999999999</v>
      </c>
      <c r="M128" s="273">
        <v>0</v>
      </c>
      <c r="N128" s="273">
        <v>311.06</v>
      </c>
      <c r="O128" s="56">
        <v>0</v>
      </c>
      <c r="P128" s="56">
        <v>-3816502.6</v>
      </c>
      <c r="Q128" s="56">
        <v>0</v>
      </c>
      <c r="R128" s="56">
        <v>9526566.6699999999</v>
      </c>
      <c r="S128" s="98">
        <v>116999.71</v>
      </c>
      <c r="W128" s="98">
        <v>140645.1</v>
      </c>
      <c r="Y128" s="122">
        <v>231897.1</v>
      </c>
      <c r="AA128" s="122">
        <v>3280</v>
      </c>
      <c r="AB128" s="122">
        <v>69108.72</v>
      </c>
      <c r="AC128" s="122">
        <v>40852.68</v>
      </c>
    </row>
    <row r="129" spans="1:29" x14ac:dyDescent="0.2">
      <c r="A129" s="56" t="s">
        <v>1905</v>
      </c>
      <c r="B129" s="121">
        <v>378471.08</v>
      </c>
      <c r="C129" s="121">
        <v>1337</v>
      </c>
      <c r="D129" s="121">
        <v>0</v>
      </c>
      <c r="E129" s="121">
        <v>0</v>
      </c>
      <c r="F129" s="56">
        <v>0</v>
      </c>
      <c r="G129" s="56">
        <v>409564.61</v>
      </c>
      <c r="H129" s="56">
        <v>162872.60999999999</v>
      </c>
      <c r="I129" s="56">
        <v>0</v>
      </c>
      <c r="J129" s="56">
        <v>0</v>
      </c>
      <c r="K129" s="273">
        <v>0</v>
      </c>
      <c r="L129" s="273">
        <v>38884</v>
      </c>
      <c r="M129" s="273">
        <v>0</v>
      </c>
      <c r="N129" s="273">
        <v>0</v>
      </c>
      <c r="O129" s="56">
        <v>155940</v>
      </c>
      <c r="P129" s="56">
        <v>-1815370.57</v>
      </c>
      <c r="Q129" s="56">
        <v>245.79</v>
      </c>
      <c r="R129" s="56">
        <v>2647000</v>
      </c>
      <c r="S129" s="98">
        <v>10398.799999999999</v>
      </c>
      <c r="W129" s="98">
        <v>77062</v>
      </c>
      <c r="Y129" s="122">
        <v>121756</v>
      </c>
      <c r="AB129" s="122">
        <v>15253.05</v>
      </c>
      <c r="AC129" s="122">
        <v>7012.92</v>
      </c>
    </row>
    <row r="130" spans="1:29" x14ac:dyDescent="0.2">
      <c r="A130" s="56" t="s">
        <v>1931</v>
      </c>
      <c r="B130" s="121">
        <v>222938.65</v>
      </c>
      <c r="C130" s="121">
        <v>624</v>
      </c>
      <c r="D130" s="121">
        <v>6619.7</v>
      </c>
      <c r="E130" s="121">
        <v>0</v>
      </c>
      <c r="F130" s="56">
        <v>0</v>
      </c>
      <c r="G130" s="56">
        <v>484035.74</v>
      </c>
      <c r="H130" s="56">
        <v>64614.61</v>
      </c>
      <c r="I130" s="56">
        <v>0</v>
      </c>
      <c r="J130" s="56">
        <v>0</v>
      </c>
      <c r="K130" s="273">
        <v>0</v>
      </c>
      <c r="L130" s="273">
        <v>150169.01</v>
      </c>
      <c r="M130" s="273">
        <v>0</v>
      </c>
      <c r="N130" s="273">
        <v>15</v>
      </c>
      <c r="O130" s="56">
        <v>0</v>
      </c>
      <c r="P130" s="56">
        <v>-1237394.6599999999</v>
      </c>
      <c r="Q130" s="56">
        <v>0</v>
      </c>
      <c r="R130" s="56">
        <v>1913700</v>
      </c>
      <c r="S130" s="98">
        <v>40233.26</v>
      </c>
      <c r="W130" s="98">
        <v>72727.600000000006</v>
      </c>
      <c r="Y130" s="122">
        <v>110591.6</v>
      </c>
      <c r="AB130" s="122">
        <v>24788.9</v>
      </c>
      <c r="AC130" s="122">
        <v>11595.51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P130"/>
  <sheetViews>
    <sheetView topLeftCell="AD1" zoomScale="60" zoomScaleNormal="60" workbookViewId="0">
      <selection activeCell="AO8" sqref="AO8"/>
    </sheetView>
  </sheetViews>
  <sheetFormatPr defaultColWidth="9" defaultRowHeight="14.25" x14ac:dyDescent="0.2"/>
  <cols>
    <col min="1" max="1" width="6.5" style="50" customWidth="1"/>
    <col min="2" max="2" width="8.625" style="50" customWidth="1"/>
    <col min="3" max="3" width="6.5" style="57" customWidth="1"/>
    <col min="4" max="4" width="26.625" style="57" customWidth="1"/>
    <col min="5" max="5" width="27.875" style="56" customWidth="1"/>
    <col min="6" max="6" width="34.875" style="121" bestFit="1" customWidth="1"/>
    <col min="7" max="7" width="33.875" style="121" bestFit="1" customWidth="1"/>
    <col min="8" max="8" width="25.5" style="121" bestFit="1" customWidth="1"/>
    <col min="9" max="9" width="17" style="121" bestFit="1" customWidth="1"/>
    <col min="10" max="10" width="17" style="56" bestFit="1" customWidth="1"/>
    <col min="11" max="11" width="19.125" style="56" bestFit="1" customWidth="1"/>
    <col min="12" max="12" width="21" style="56" bestFit="1" customWidth="1"/>
    <col min="13" max="13" width="20.5" style="56" bestFit="1" customWidth="1"/>
    <col min="14" max="14" width="22.875" style="56" bestFit="1" customWidth="1"/>
    <col min="15" max="15" width="24.875" style="273" bestFit="1" customWidth="1"/>
    <col min="16" max="17" width="28.625" style="273" bestFit="1" customWidth="1"/>
    <col min="18" max="18" width="17" style="273" bestFit="1" customWidth="1"/>
    <col min="19" max="19" width="46" style="56" bestFit="1" customWidth="1"/>
    <col min="20" max="20" width="46.625" style="56" bestFit="1" customWidth="1"/>
    <col min="21" max="21" width="30.125" style="56" bestFit="1" customWidth="1"/>
    <col min="22" max="22" width="39.875" style="56" bestFit="1" customWidth="1"/>
    <col min="23" max="23" width="57" style="98" bestFit="1" customWidth="1"/>
    <col min="24" max="24" width="17" style="98" bestFit="1" customWidth="1"/>
    <col min="25" max="25" width="21.625" style="98" bestFit="1" customWidth="1"/>
    <col min="26" max="26" width="28" style="98" bestFit="1" customWidth="1"/>
    <col min="27" max="27" width="26.375" style="98" bestFit="1" customWidth="1"/>
    <col min="28" max="28" width="44.875" style="98" bestFit="1" customWidth="1"/>
    <col min="29" max="29" width="32.375" style="122" bestFit="1" customWidth="1"/>
    <col min="30" max="30" width="28.25" style="122" bestFit="1" customWidth="1"/>
    <col min="31" max="31" width="32.875" style="122" bestFit="1" customWidth="1"/>
    <col min="32" max="32" width="34.25" style="122" bestFit="1" customWidth="1"/>
    <col min="33" max="35" width="17.5" style="122" customWidth="1"/>
    <col min="36" max="36" width="34.25" style="122" bestFit="1" customWidth="1"/>
    <col min="37" max="37" width="20.5" style="97" bestFit="1" customWidth="1"/>
    <col min="38" max="38" width="17.875" style="63" bestFit="1" customWidth="1"/>
    <col min="39" max="39" width="17.375" style="64" bestFit="1" customWidth="1"/>
    <col min="40" max="40" width="17.625" style="60" bestFit="1" customWidth="1"/>
    <col min="41" max="41" width="19.125" style="59" bestFit="1" customWidth="1"/>
    <col min="42" max="42" width="23.625" style="64" bestFit="1" customWidth="1"/>
    <col min="43" max="16384" width="9" style="68"/>
  </cols>
  <sheetData>
    <row r="1" spans="1:42" x14ac:dyDescent="0.2">
      <c r="A1" s="265"/>
      <c r="B1" s="265"/>
      <c r="E1" s="56" t="s">
        <v>590</v>
      </c>
      <c r="F1" s="121" t="s">
        <v>1438</v>
      </c>
      <c r="G1" s="121" t="s">
        <v>1439</v>
      </c>
      <c r="H1" s="121" t="s">
        <v>1440</v>
      </c>
      <c r="I1" s="121" t="s">
        <v>1577</v>
      </c>
      <c r="J1" s="56" t="s">
        <v>1580</v>
      </c>
      <c r="K1" s="56" t="s">
        <v>1441</v>
      </c>
      <c r="L1" s="56" t="s">
        <v>1442</v>
      </c>
      <c r="M1" s="56" t="s">
        <v>1443</v>
      </c>
      <c r="N1" s="56" t="s">
        <v>1581</v>
      </c>
      <c r="O1" s="273" t="s">
        <v>1444</v>
      </c>
      <c r="P1" s="273" t="s">
        <v>1445</v>
      </c>
      <c r="Q1" s="273" t="s">
        <v>1446</v>
      </c>
      <c r="R1" s="273" t="s">
        <v>1447</v>
      </c>
      <c r="S1" s="56" t="s">
        <v>1448</v>
      </c>
      <c r="T1" s="56" t="s">
        <v>1449</v>
      </c>
      <c r="U1" s="56" t="s">
        <v>1450</v>
      </c>
      <c r="V1" s="56" t="s">
        <v>1451</v>
      </c>
      <c r="W1" s="98" t="s">
        <v>1452</v>
      </c>
      <c r="X1" s="98" t="s">
        <v>1453</v>
      </c>
      <c r="Y1" s="98" t="s">
        <v>1454</v>
      </c>
      <c r="Z1" s="98" t="s">
        <v>1587</v>
      </c>
      <c r="AA1" s="98" t="s">
        <v>1455</v>
      </c>
      <c r="AB1" s="98" t="s">
        <v>1456</v>
      </c>
      <c r="AC1" s="122" t="s">
        <v>1457</v>
      </c>
      <c r="AD1" s="122" t="s">
        <v>1458</v>
      </c>
      <c r="AE1" s="122" t="s">
        <v>1459</v>
      </c>
      <c r="AF1" s="122" t="s">
        <v>1460</v>
      </c>
      <c r="AG1" s="122" t="s">
        <v>1461</v>
      </c>
      <c r="AH1" s="122" t="s">
        <v>1589</v>
      </c>
      <c r="AI1" s="122" t="s">
        <v>1590</v>
      </c>
      <c r="AJ1" s="122" t="s">
        <v>1462</v>
      </c>
      <c r="AK1" s="97" t="s">
        <v>6</v>
      </c>
      <c r="AL1" s="63" t="s">
        <v>7</v>
      </c>
      <c r="AM1" s="64" t="s">
        <v>8</v>
      </c>
      <c r="AN1" s="65" t="s">
        <v>9</v>
      </c>
      <c r="AO1" s="66" t="s">
        <v>10</v>
      </c>
      <c r="AP1" s="67" t="s">
        <v>11</v>
      </c>
    </row>
    <row r="2" spans="1:42" x14ac:dyDescent="0.2">
      <c r="A2" s="265"/>
      <c r="B2" s="265"/>
      <c r="C2" s="57" t="s">
        <v>815</v>
      </c>
      <c r="E2" s="56" t="s">
        <v>591</v>
      </c>
      <c r="F2" s="121" t="s">
        <v>1463</v>
      </c>
      <c r="G2" s="121" t="s">
        <v>1464</v>
      </c>
      <c r="H2" s="121" t="s">
        <v>1465</v>
      </c>
      <c r="I2" s="121" t="s">
        <v>1593</v>
      </c>
      <c r="J2" s="56" t="s">
        <v>1596</v>
      </c>
      <c r="K2" s="56" t="s">
        <v>1466</v>
      </c>
      <c r="L2" s="56" t="s">
        <v>1467</v>
      </c>
      <c r="M2" s="56" t="s">
        <v>1468</v>
      </c>
      <c r="N2" s="56" t="s">
        <v>1597</v>
      </c>
      <c r="O2" s="273" t="s">
        <v>1469</v>
      </c>
      <c r="P2" s="273" t="s">
        <v>1470</v>
      </c>
      <c r="Q2" s="273" t="s">
        <v>1471</v>
      </c>
      <c r="R2" s="273" t="s">
        <v>1472</v>
      </c>
      <c r="S2" s="56" t="s">
        <v>1473</v>
      </c>
      <c r="T2" s="56" t="s">
        <v>1474</v>
      </c>
      <c r="U2" s="56" t="s">
        <v>1475</v>
      </c>
      <c r="V2" s="56" t="s">
        <v>1476</v>
      </c>
      <c r="W2" s="98" t="s">
        <v>1477</v>
      </c>
      <c r="X2" s="98" t="s">
        <v>1478</v>
      </c>
      <c r="Y2" s="98" t="s">
        <v>1479</v>
      </c>
      <c r="Z2" s="98" t="s">
        <v>1603</v>
      </c>
      <c r="AA2" s="98" t="s">
        <v>1480</v>
      </c>
      <c r="AB2" s="98" t="s">
        <v>1481</v>
      </c>
      <c r="AC2" s="122" t="s">
        <v>1482</v>
      </c>
      <c r="AD2" s="122" t="s">
        <v>1483</v>
      </c>
      <c r="AE2" s="122" t="s">
        <v>1484</v>
      </c>
      <c r="AF2" s="122" t="s">
        <v>1485</v>
      </c>
      <c r="AG2" s="122" t="s">
        <v>1486</v>
      </c>
      <c r="AH2" s="122" t="s">
        <v>1605</v>
      </c>
      <c r="AI2" s="122" t="s">
        <v>1606</v>
      </c>
      <c r="AJ2" s="122" t="s">
        <v>1487</v>
      </c>
    </row>
    <row r="3" spans="1:42" ht="15" thickBot="1" x14ac:dyDescent="0.25">
      <c r="A3" s="265"/>
      <c r="B3" s="265"/>
      <c r="E3" s="56" t="s">
        <v>592</v>
      </c>
      <c r="F3" s="121">
        <v>41380290.240000002</v>
      </c>
      <c r="G3" s="121">
        <v>1728156.78</v>
      </c>
      <c r="H3" s="121">
        <v>8186135.8600000003</v>
      </c>
      <c r="I3" s="121">
        <v>0</v>
      </c>
      <c r="J3" s="56">
        <v>0</v>
      </c>
      <c r="K3" s="56">
        <v>137399205.62</v>
      </c>
      <c r="L3" s="56">
        <v>24150430.489999998</v>
      </c>
      <c r="M3" s="56">
        <v>0</v>
      </c>
      <c r="N3" s="56">
        <v>0</v>
      </c>
      <c r="O3" s="273">
        <v>304188</v>
      </c>
      <c r="P3" s="273">
        <v>2953939.13</v>
      </c>
      <c r="Q3" s="273">
        <v>2004572.19</v>
      </c>
      <c r="R3" s="273">
        <v>118337.37</v>
      </c>
      <c r="S3" s="56">
        <v>1674884.88</v>
      </c>
      <c r="T3" s="56">
        <v>-12154050.18</v>
      </c>
      <c r="U3" s="56">
        <v>3374804.05</v>
      </c>
      <c r="V3" s="56">
        <v>224314634.74000001</v>
      </c>
      <c r="W3" s="98">
        <v>7102174.3399999999</v>
      </c>
      <c r="X3" s="98">
        <v>120604.21</v>
      </c>
      <c r="Y3" s="98">
        <v>3148.6</v>
      </c>
      <c r="Z3" s="98">
        <v>30</v>
      </c>
      <c r="AA3" s="98">
        <v>12545977.08</v>
      </c>
      <c r="AB3" s="98">
        <v>634307</v>
      </c>
      <c r="AC3" s="122">
        <v>17824200.579999998</v>
      </c>
      <c r="AD3" s="122">
        <v>40991</v>
      </c>
      <c r="AE3" s="122">
        <v>23656</v>
      </c>
      <c r="AF3" s="122">
        <v>7002826.3200000003</v>
      </c>
      <c r="AG3" s="122">
        <v>6618860.1900000004</v>
      </c>
      <c r="AH3" s="122">
        <v>772.5</v>
      </c>
      <c r="AI3" s="122">
        <v>2192.5</v>
      </c>
      <c r="AJ3" s="122">
        <v>253658</v>
      </c>
      <c r="AK3" s="97">
        <f>SUM(AK4:AK130)</f>
        <v>51294582.880000003</v>
      </c>
      <c r="AL3" s="63">
        <f>SUM(AL4:AL130)</f>
        <v>5381036.6899999995</v>
      </c>
      <c r="AM3" s="64">
        <f>SUM(AM4:AM130)</f>
        <v>45913546.190000005</v>
      </c>
      <c r="AN3" s="60">
        <f>SUM(AN4:AN130)</f>
        <v>20406241.229999997</v>
      </c>
      <c r="AO3" s="59">
        <f>SUM(AO4:AO130)</f>
        <v>31767157.090000015</v>
      </c>
      <c r="AP3" s="69">
        <f t="shared" ref="AP3" si="0">SUM(AP4:AP130)</f>
        <v>-11360915.859999999</v>
      </c>
    </row>
    <row r="4" spans="1:42" ht="15" thickBot="1" x14ac:dyDescent="0.25">
      <c r="A4" s="50" t="s">
        <v>364</v>
      </c>
      <c r="B4" s="50" t="s">
        <v>366</v>
      </c>
      <c r="C4" s="86">
        <v>6411</v>
      </c>
      <c r="D4" s="87" t="s">
        <v>688</v>
      </c>
      <c r="E4" s="56" t="s">
        <v>1808</v>
      </c>
      <c r="F4" s="121">
        <v>667564.87</v>
      </c>
      <c r="G4" s="121">
        <v>2907</v>
      </c>
      <c r="H4" s="121">
        <v>137968.41</v>
      </c>
      <c r="I4" s="121">
        <v>0</v>
      </c>
      <c r="J4" s="56">
        <v>0</v>
      </c>
      <c r="K4" s="56">
        <v>4680856.21</v>
      </c>
      <c r="L4" s="56">
        <v>141127.32</v>
      </c>
      <c r="M4" s="56">
        <v>0</v>
      </c>
      <c r="N4" s="56">
        <v>0</v>
      </c>
      <c r="O4" s="273">
        <v>0</v>
      </c>
      <c r="P4" s="273">
        <v>7098.69</v>
      </c>
      <c r="Q4" s="273">
        <v>0</v>
      </c>
      <c r="R4" s="273">
        <v>74</v>
      </c>
      <c r="S4" s="56">
        <v>54570</v>
      </c>
      <c r="T4" s="56">
        <v>0</v>
      </c>
      <c r="U4" s="56">
        <v>0</v>
      </c>
      <c r="V4" s="56">
        <v>1723269</v>
      </c>
      <c r="W4" s="98">
        <v>87144.34</v>
      </c>
      <c r="AA4" s="98">
        <v>207889</v>
      </c>
      <c r="AB4" s="98">
        <v>56920</v>
      </c>
      <c r="AC4" s="122">
        <v>291999</v>
      </c>
      <c r="AF4" s="122">
        <v>60678.559999999998</v>
      </c>
      <c r="AG4" s="122">
        <v>27996.39</v>
      </c>
      <c r="AJ4" s="122">
        <v>29297</v>
      </c>
      <c r="AK4" s="97">
        <f>SUM(F4:I4)</f>
        <v>808440.28</v>
      </c>
      <c r="AL4" s="63">
        <f>SUM(O4:R4)</f>
        <v>7172.69</v>
      </c>
      <c r="AM4" s="64">
        <f>AK4-AL4</f>
        <v>801267.59000000008</v>
      </c>
      <c r="AN4" s="60">
        <f>SUM(W4:AB4)</f>
        <v>351953.33999999997</v>
      </c>
      <c r="AO4" s="59">
        <f>SUM(AC4:AJ4)</f>
        <v>409970.95</v>
      </c>
      <c r="AP4" s="69">
        <f>AN4-AO4</f>
        <v>-58017.610000000044</v>
      </c>
    </row>
    <row r="5" spans="1:42" ht="15" thickBot="1" x14ac:dyDescent="0.25">
      <c r="A5" s="50" t="s">
        <v>364</v>
      </c>
      <c r="B5" s="50" t="s">
        <v>366</v>
      </c>
      <c r="C5" s="86">
        <v>2059</v>
      </c>
      <c r="D5" s="87" t="s">
        <v>689</v>
      </c>
      <c r="E5" s="56" t="s">
        <v>1809</v>
      </c>
      <c r="F5" s="121">
        <v>217173.2</v>
      </c>
      <c r="G5" s="121">
        <v>0</v>
      </c>
      <c r="H5" s="121">
        <v>131405.23000000001</v>
      </c>
      <c r="I5" s="121">
        <v>0</v>
      </c>
      <c r="J5" s="56">
        <v>0</v>
      </c>
      <c r="K5" s="56">
        <v>698334.37</v>
      </c>
      <c r="L5" s="56">
        <v>279157.01</v>
      </c>
      <c r="M5" s="56">
        <v>0</v>
      </c>
      <c r="N5" s="56">
        <v>0</v>
      </c>
      <c r="O5" s="273">
        <v>3650</v>
      </c>
      <c r="P5" s="273">
        <v>0</v>
      </c>
      <c r="Q5" s="273">
        <v>0</v>
      </c>
      <c r="R5" s="273">
        <v>1612.3</v>
      </c>
      <c r="S5" s="56">
        <v>228080</v>
      </c>
      <c r="T5" s="56">
        <v>0</v>
      </c>
      <c r="U5" s="56">
        <v>1792.09</v>
      </c>
      <c r="V5" s="56">
        <v>1740746.12</v>
      </c>
      <c r="W5" s="98">
        <v>25864.35</v>
      </c>
      <c r="X5" s="98">
        <v>16300</v>
      </c>
      <c r="AA5" s="98">
        <v>93646.5</v>
      </c>
      <c r="AB5" s="98">
        <v>22200</v>
      </c>
      <c r="AC5" s="122">
        <v>106746.5</v>
      </c>
      <c r="AF5" s="122">
        <v>32375.14</v>
      </c>
      <c r="AG5" s="122">
        <v>21771.45</v>
      </c>
      <c r="AJ5" s="122">
        <v>0</v>
      </c>
      <c r="AK5" s="97">
        <f t="shared" ref="AK5:AK68" si="1">SUM(F5:I5)</f>
        <v>348578.43000000005</v>
      </c>
      <c r="AL5" s="63">
        <f t="shared" ref="AL5:AL68" si="2">SUM(O5:R5)</f>
        <v>5262.3</v>
      </c>
      <c r="AM5" s="64">
        <f t="shared" ref="AM5:AM68" si="3">AK5-AL5</f>
        <v>343316.13000000006</v>
      </c>
      <c r="AN5" s="60">
        <f t="shared" ref="AN5:AN68" si="4">SUM(W5:AB5)</f>
        <v>158010.85</v>
      </c>
      <c r="AO5" s="59">
        <f t="shared" ref="AO5:AO68" si="5">SUM(AC5:AJ5)</f>
        <v>160893.09000000003</v>
      </c>
      <c r="AP5" s="69">
        <f t="shared" ref="AP5:AP68" si="6">AN5-AO5</f>
        <v>-2882.2400000000198</v>
      </c>
    </row>
    <row r="6" spans="1:42" ht="15" thickBot="1" x14ac:dyDescent="0.25">
      <c r="A6" s="50" t="s">
        <v>364</v>
      </c>
      <c r="B6" s="50" t="s">
        <v>366</v>
      </c>
      <c r="C6" s="86">
        <v>6691</v>
      </c>
      <c r="D6" s="87" t="s">
        <v>690</v>
      </c>
      <c r="E6" s="56" t="s">
        <v>1810</v>
      </c>
      <c r="F6" s="121">
        <v>417805.19</v>
      </c>
      <c r="G6" s="121">
        <v>89964</v>
      </c>
      <c r="H6" s="121">
        <v>87357.46</v>
      </c>
      <c r="I6" s="121">
        <v>0</v>
      </c>
      <c r="J6" s="56">
        <v>0</v>
      </c>
      <c r="K6" s="56">
        <v>984695.62</v>
      </c>
      <c r="L6" s="56">
        <v>658928.27</v>
      </c>
      <c r="M6" s="56">
        <v>0</v>
      </c>
      <c r="N6" s="56">
        <v>0</v>
      </c>
      <c r="O6" s="273">
        <v>0</v>
      </c>
      <c r="P6" s="273">
        <v>545.70000000000005</v>
      </c>
      <c r="Q6" s="273">
        <v>0</v>
      </c>
      <c r="R6" s="273">
        <v>0</v>
      </c>
      <c r="S6" s="56">
        <v>89300</v>
      </c>
      <c r="T6" s="56">
        <v>0</v>
      </c>
      <c r="U6" s="56">
        <v>0</v>
      </c>
      <c r="V6" s="56">
        <v>2169071.4500000002</v>
      </c>
      <c r="W6" s="98">
        <v>116241.79</v>
      </c>
      <c r="AA6" s="98">
        <v>0</v>
      </c>
      <c r="AC6" s="122">
        <v>72090</v>
      </c>
      <c r="AF6" s="122">
        <v>86386.31</v>
      </c>
      <c r="AG6" s="122">
        <v>1383.68</v>
      </c>
      <c r="AJ6" s="122">
        <v>0</v>
      </c>
      <c r="AK6" s="97">
        <f t="shared" si="1"/>
        <v>595126.65</v>
      </c>
      <c r="AL6" s="63">
        <f t="shared" si="2"/>
        <v>545.70000000000005</v>
      </c>
      <c r="AM6" s="64">
        <f t="shared" si="3"/>
        <v>594580.95000000007</v>
      </c>
      <c r="AN6" s="60">
        <f t="shared" si="4"/>
        <v>116241.79</v>
      </c>
      <c r="AO6" s="59">
        <f t="shared" si="5"/>
        <v>159859.99</v>
      </c>
      <c r="AP6" s="69">
        <f t="shared" si="6"/>
        <v>-43618.2</v>
      </c>
    </row>
    <row r="7" spans="1:42" ht="15" thickBot="1" x14ac:dyDescent="0.25">
      <c r="A7" s="50" t="s">
        <v>364</v>
      </c>
      <c r="B7" s="50" t="s">
        <v>366</v>
      </c>
      <c r="C7" s="86">
        <v>3434</v>
      </c>
      <c r="D7" s="87" t="s">
        <v>691</v>
      </c>
      <c r="E7" s="56" t="s">
        <v>1811</v>
      </c>
      <c r="F7" s="121">
        <v>472740.6</v>
      </c>
      <c r="G7" s="121">
        <v>9550</v>
      </c>
      <c r="H7" s="121">
        <v>116555.28</v>
      </c>
      <c r="I7" s="121">
        <v>0</v>
      </c>
      <c r="J7" s="56">
        <v>0</v>
      </c>
      <c r="K7" s="56">
        <v>399964.51</v>
      </c>
      <c r="L7" s="56">
        <v>219971.77</v>
      </c>
      <c r="M7" s="56">
        <v>0</v>
      </c>
      <c r="N7" s="56">
        <v>0</v>
      </c>
      <c r="O7" s="273">
        <v>0</v>
      </c>
      <c r="P7" s="273">
        <v>21450</v>
      </c>
      <c r="Q7" s="273">
        <v>0</v>
      </c>
      <c r="R7" s="273">
        <v>151</v>
      </c>
      <c r="S7" s="56">
        <v>0</v>
      </c>
      <c r="T7" s="56">
        <v>0</v>
      </c>
      <c r="U7" s="56">
        <v>0</v>
      </c>
      <c r="V7" s="56">
        <v>235221.96</v>
      </c>
      <c r="W7" s="98">
        <v>42461.33</v>
      </c>
      <c r="AA7" s="98">
        <v>270038</v>
      </c>
      <c r="AB7" s="98">
        <v>23250</v>
      </c>
      <c r="AC7" s="122">
        <v>302348</v>
      </c>
      <c r="AF7" s="122">
        <v>50305.25</v>
      </c>
      <c r="AG7" s="122">
        <v>19303.53</v>
      </c>
      <c r="AJ7" s="122">
        <v>25642</v>
      </c>
      <c r="AK7" s="97">
        <f t="shared" si="1"/>
        <v>598845.88</v>
      </c>
      <c r="AL7" s="63">
        <f t="shared" si="2"/>
        <v>21601</v>
      </c>
      <c r="AM7" s="64">
        <f t="shared" si="3"/>
        <v>577244.88</v>
      </c>
      <c r="AN7" s="60">
        <f t="shared" si="4"/>
        <v>335749.33</v>
      </c>
      <c r="AO7" s="59">
        <f t="shared" si="5"/>
        <v>397598.78</v>
      </c>
      <c r="AP7" s="69">
        <f t="shared" si="6"/>
        <v>-61849.450000000012</v>
      </c>
    </row>
    <row r="8" spans="1:42" ht="15" thickBot="1" x14ac:dyDescent="0.25">
      <c r="A8" s="50" t="s">
        <v>364</v>
      </c>
      <c r="B8" s="50" t="s">
        <v>366</v>
      </c>
      <c r="C8" s="86">
        <v>3172</v>
      </c>
      <c r="D8" s="87" t="s">
        <v>692</v>
      </c>
      <c r="E8" s="56" t="s">
        <v>1812</v>
      </c>
      <c r="F8" s="121">
        <v>485858.5</v>
      </c>
      <c r="G8" s="121">
        <v>9336</v>
      </c>
      <c r="H8" s="121">
        <v>38365.57</v>
      </c>
      <c r="I8" s="121">
        <v>0</v>
      </c>
      <c r="J8" s="56">
        <v>0</v>
      </c>
      <c r="K8" s="56">
        <v>560263.99</v>
      </c>
      <c r="L8" s="56">
        <v>224881.61</v>
      </c>
      <c r="M8" s="56">
        <v>0</v>
      </c>
      <c r="N8" s="56">
        <v>0</v>
      </c>
      <c r="O8" s="273">
        <v>0</v>
      </c>
      <c r="P8" s="273">
        <v>3224.58</v>
      </c>
      <c r="Q8" s="273">
        <v>0</v>
      </c>
      <c r="R8" s="273">
        <v>0</v>
      </c>
      <c r="S8" s="56">
        <v>17290</v>
      </c>
      <c r="T8" s="56">
        <v>0</v>
      </c>
      <c r="U8" s="56">
        <v>0</v>
      </c>
      <c r="V8" s="56">
        <v>1649277.25</v>
      </c>
      <c r="W8" s="98">
        <v>44536.14</v>
      </c>
      <c r="AA8" s="98">
        <v>76926.5</v>
      </c>
      <c r="AB8" s="98">
        <v>21000</v>
      </c>
      <c r="AC8" s="122">
        <v>109996.5</v>
      </c>
      <c r="AF8" s="122">
        <v>30747.49</v>
      </c>
      <c r="AG8" s="122">
        <v>13433.94</v>
      </c>
      <c r="AJ8" s="122">
        <v>21924</v>
      </c>
      <c r="AK8" s="97">
        <f t="shared" si="1"/>
        <v>533560.06999999995</v>
      </c>
      <c r="AL8" s="63">
        <f t="shared" si="2"/>
        <v>3224.58</v>
      </c>
      <c r="AM8" s="64">
        <f t="shared" si="3"/>
        <v>530335.49</v>
      </c>
      <c r="AN8" s="60">
        <f t="shared" si="4"/>
        <v>142462.64000000001</v>
      </c>
      <c r="AO8" s="59">
        <f t="shared" si="5"/>
        <v>176101.93</v>
      </c>
      <c r="AP8" s="69">
        <f t="shared" si="6"/>
        <v>-33639.289999999979</v>
      </c>
    </row>
    <row r="9" spans="1:42" ht="15" thickBot="1" x14ac:dyDescent="0.25">
      <c r="A9" s="50" t="s">
        <v>364</v>
      </c>
      <c r="B9" s="50" t="s">
        <v>366</v>
      </c>
      <c r="C9" s="86">
        <v>3172</v>
      </c>
      <c r="D9" s="87" t="s">
        <v>693</v>
      </c>
      <c r="E9" s="56" t="s">
        <v>1813</v>
      </c>
      <c r="F9" s="121">
        <v>498795.96</v>
      </c>
      <c r="G9" s="121">
        <v>3240</v>
      </c>
      <c r="H9" s="121">
        <v>80277.75</v>
      </c>
      <c r="I9" s="121">
        <v>0</v>
      </c>
      <c r="J9" s="56">
        <v>0</v>
      </c>
      <c r="K9" s="56">
        <v>302039.67999999999</v>
      </c>
      <c r="L9" s="56">
        <v>207417.78</v>
      </c>
      <c r="M9" s="56">
        <v>0</v>
      </c>
      <c r="N9" s="56">
        <v>0</v>
      </c>
      <c r="O9" s="273">
        <v>0</v>
      </c>
      <c r="P9" s="273">
        <v>0</v>
      </c>
      <c r="Q9" s="273">
        <v>0</v>
      </c>
      <c r="R9" s="273">
        <v>6.02</v>
      </c>
      <c r="S9" s="56">
        <v>0</v>
      </c>
      <c r="T9" s="56">
        <v>0</v>
      </c>
      <c r="U9" s="56">
        <v>0</v>
      </c>
      <c r="V9" s="56">
        <v>991159.3</v>
      </c>
      <c r="W9" s="98">
        <v>25711.83</v>
      </c>
      <c r="AA9" s="98">
        <v>88735.5</v>
      </c>
      <c r="AB9" s="98">
        <v>20140</v>
      </c>
      <c r="AC9" s="122">
        <v>139495.5</v>
      </c>
      <c r="AF9" s="122">
        <v>38904.39</v>
      </c>
      <c r="AG9" s="122">
        <v>12649.8</v>
      </c>
      <c r="AJ9" s="122">
        <v>19248</v>
      </c>
      <c r="AK9" s="97">
        <f t="shared" si="1"/>
        <v>582313.71</v>
      </c>
      <c r="AL9" s="63">
        <f t="shared" si="2"/>
        <v>6.02</v>
      </c>
      <c r="AM9" s="64">
        <f t="shared" si="3"/>
        <v>582307.68999999994</v>
      </c>
      <c r="AN9" s="60">
        <f t="shared" si="4"/>
        <v>134587.33000000002</v>
      </c>
      <c r="AO9" s="59">
        <f t="shared" si="5"/>
        <v>210297.69</v>
      </c>
      <c r="AP9" s="69">
        <f t="shared" si="6"/>
        <v>-75710.359999999986</v>
      </c>
    </row>
    <row r="10" spans="1:42" ht="15" thickBot="1" x14ac:dyDescent="0.25">
      <c r="A10" s="50" t="s">
        <v>364</v>
      </c>
      <c r="B10" s="50" t="s">
        <v>366</v>
      </c>
      <c r="C10" s="86">
        <v>1819</v>
      </c>
      <c r="D10" s="87" t="s">
        <v>694</v>
      </c>
      <c r="E10" s="56" t="s">
        <v>1814</v>
      </c>
      <c r="F10" s="121">
        <v>198279.32</v>
      </c>
      <c r="G10" s="121">
        <v>0</v>
      </c>
      <c r="H10" s="121">
        <v>100559.8</v>
      </c>
      <c r="I10" s="121">
        <v>0</v>
      </c>
      <c r="J10" s="56">
        <v>0</v>
      </c>
      <c r="K10" s="56">
        <v>801537.52</v>
      </c>
      <c r="L10" s="56">
        <v>256825.27</v>
      </c>
      <c r="M10" s="56">
        <v>0</v>
      </c>
      <c r="N10" s="56">
        <v>0</v>
      </c>
      <c r="O10" s="273">
        <v>0</v>
      </c>
      <c r="P10" s="273">
        <v>0</v>
      </c>
      <c r="Q10" s="273">
        <v>0</v>
      </c>
      <c r="R10" s="273">
        <v>157.80000000000001</v>
      </c>
      <c r="S10" s="56">
        <v>110000</v>
      </c>
      <c r="T10" s="56">
        <v>0</v>
      </c>
      <c r="U10" s="56">
        <v>19037.509999999998</v>
      </c>
      <c r="V10" s="56">
        <v>169383.81</v>
      </c>
      <c r="W10" s="98">
        <v>17830.21</v>
      </c>
      <c r="AA10" s="98">
        <v>94682.5</v>
      </c>
      <c r="AB10" s="98">
        <v>23130</v>
      </c>
      <c r="AC10" s="122">
        <v>115782.5</v>
      </c>
      <c r="AF10" s="122">
        <v>21872.42</v>
      </c>
      <c r="AG10" s="122">
        <v>20318.57</v>
      </c>
      <c r="AJ10" s="122">
        <v>0</v>
      </c>
      <c r="AK10" s="97">
        <f t="shared" si="1"/>
        <v>298839.12</v>
      </c>
      <c r="AL10" s="63">
        <f t="shared" si="2"/>
        <v>157.80000000000001</v>
      </c>
      <c r="AM10" s="64">
        <f t="shared" si="3"/>
        <v>298681.32</v>
      </c>
      <c r="AN10" s="60">
        <f t="shared" si="4"/>
        <v>135642.71</v>
      </c>
      <c r="AO10" s="59">
        <f t="shared" si="5"/>
        <v>157973.49</v>
      </c>
      <c r="AP10" s="69">
        <f t="shared" si="6"/>
        <v>-22330.78</v>
      </c>
    </row>
    <row r="11" spans="1:42" ht="15" thickBot="1" x14ac:dyDescent="0.25">
      <c r="A11" s="50" t="s">
        <v>364</v>
      </c>
      <c r="B11" s="50" t="s">
        <v>366</v>
      </c>
      <c r="C11" s="86">
        <v>6183</v>
      </c>
      <c r="D11" s="87" t="s">
        <v>695</v>
      </c>
      <c r="E11" s="56" t="s">
        <v>1815</v>
      </c>
      <c r="F11" s="121">
        <v>1076917.9099999999</v>
      </c>
      <c r="G11" s="121">
        <v>33330</v>
      </c>
      <c r="H11" s="121">
        <v>85332.160000000003</v>
      </c>
      <c r="I11" s="121">
        <v>0</v>
      </c>
      <c r="J11" s="56">
        <v>0</v>
      </c>
      <c r="K11" s="56">
        <v>800887.3</v>
      </c>
      <c r="L11" s="56">
        <v>661023.01</v>
      </c>
      <c r="M11" s="56">
        <v>0</v>
      </c>
      <c r="N11" s="56">
        <v>0</v>
      </c>
      <c r="O11" s="273">
        <v>2615</v>
      </c>
      <c r="P11" s="273">
        <v>0</v>
      </c>
      <c r="Q11" s="273">
        <v>0</v>
      </c>
      <c r="R11" s="273">
        <v>111.52</v>
      </c>
      <c r="S11" s="56">
        <v>17100</v>
      </c>
      <c r="T11" s="56">
        <v>0</v>
      </c>
      <c r="U11" s="56">
        <v>66806.67</v>
      </c>
      <c r="V11" s="56">
        <v>668274.24</v>
      </c>
      <c r="W11" s="98">
        <v>96866</v>
      </c>
      <c r="X11" s="98">
        <v>6933</v>
      </c>
      <c r="AA11" s="98">
        <v>136640</v>
      </c>
      <c r="AB11" s="98">
        <v>31680</v>
      </c>
      <c r="AC11" s="122">
        <v>215320</v>
      </c>
      <c r="AF11" s="122">
        <v>92540.87</v>
      </c>
      <c r="AG11" s="122">
        <v>19249.7</v>
      </c>
      <c r="AJ11" s="122">
        <v>45675</v>
      </c>
      <c r="AK11" s="97">
        <f t="shared" si="1"/>
        <v>1195580.0699999998</v>
      </c>
      <c r="AL11" s="63">
        <f t="shared" si="2"/>
        <v>2726.52</v>
      </c>
      <c r="AM11" s="64">
        <f t="shared" si="3"/>
        <v>1192853.5499999998</v>
      </c>
      <c r="AN11" s="60">
        <f t="shared" si="4"/>
        <v>272119</v>
      </c>
      <c r="AO11" s="59">
        <f t="shared" si="5"/>
        <v>372785.57</v>
      </c>
      <c r="AP11" s="69">
        <f t="shared" si="6"/>
        <v>-100666.57</v>
      </c>
    </row>
    <row r="12" spans="1:42" ht="15" thickBot="1" x14ac:dyDescent="0.25">
      <c r="A12" s="50" t="s">
        <v>364</v>
      </c>
      <c r="B12" s="50" t="s">
        <v>366</v>
      </c>
      <c r="C12" s="86">
        <v>2360</v>
      </c>
      <c r="D12" s="87" t="s">
        <v>696</v>
      </c>
      <c r="E12" s="56" t="s">
        <v>1816</v>
      </c>
      <c r="F12" s="121">
        <v>580107.98</v>
      </c>
      <c r="G12" s="121">
        <v>19008</v>
      </c>
      <c r="H12" s="121">
        <v>54025.279999999999</v>
      </c>
      <c r="I12" s="121">
        <v>0</v>
      </c>
      <c r="J12" s="56">
        <v>0</v>
      </c>
      <c r="K12" s="56">
        <v>792594.16</v>
      </c>
      <c r="L12" s="56">
        <v>255476.14</v>
      </c>
      <c r="M12" s="56">
        <v>0</v>
      </c>
      <c r="N12" s="56">
        <v>0</v>
      </c>
      <c r="O12" s="273">
        <v>1740</v>
      </c>
      <c r="P12" s="273">
        <v>321</v>
      </c>
      <c r="Q12" s="273">
        <v>0</v>
      </c>
      <c r="R12" s="273">
        <v>4.09</v>
      </c>
      <c r="S12" s="56">
        <v>0</v>
      </c>
      <c r="T12" s="56">
        <v>0</v>
      </c>
      <c r="U12" s="56">
        <v>0</v>
      </c>
      <c r="V12" s="56">
        <v>2102009.77</v>
      </c>
      <c r="W12" s="98">
        <v>34155.75</v>
      </c>
      <c r="AA12" s="98">
        <v>141100</v>
      </c>
      <c r="AB12" s="98">
        <v>18700</v>
      </c>
      <c r="AC12" s="122">
        <v>180960</v>
      </c>
      <c r="AF12" s="122">
        <v>31796.35</v>
      </c>
      <c r="AG12" s="122">
        <v>15156.86</v>
      </c>
      <c r="AJ12" s="122">
        <v>0</v>
      </c>
      <c r="AK12" s="97">
        <f t="shared" si="1"/>
        <v>653141.26</v>
      </c>
      <c r="AL12" s="63">
        <f t="shared" si="2"/>
        <v>2065.09</v>
      </c>
      <c r="AM12" s="64">
        <f t="shared" si="3"/>
        <v>651076.17000000004</v>
      </c>
      <c r="AN12" s="60">
        <f t="shared" si="4"/>
        <v>193955.75</v>
      </c>
      <c r="AO12" s="59">
        <f t="shared" si="5"/>
        <v>227913.21000000002</v>
      </c>
      <c r="AP12" s="69">
        <f t="shared" si="6"/>
        <v>-33957.460000000021</v>
      </c>
    </row>
    <row r="13" spans="1:42" ht="15" thickBot="1" x14ac:dyDescent="0.25">
      <c r="A13" s="50" t="s">
        <v>364</v>
      </c>
      <c r="B13" s="50" t="s">
        <v>366</v>
      </c>
      <c r="C13" s="86">
        <v>5028</v>
      </c>
      <c r="D13" s="87" t="s">
        <v>697</v>
      </c>
      <c r="E13" s="56" t="s">
        <v>1817</v>
      </c>
      <c r="F13" s="121">
        <v>418493.97</v>
      </c>
      <c r="G13" s="121">
        <v>4159</v>
      </c>
      <c r="H13" s="121">
        <v>126032.22</v>
      </c>
      <c r="I13" s="121">
        <v>0</v>
      </c>
      <c r="J13" s="56">
        <v>0</v>
      </c>
      <c r="K13" s="56">
        <v>1216057.77</v>
      </c>
      <c r="L13" s="56">
        <v>216896.89</v>
      </c>
      <c r="M13" s="56">
        <v>0</v>
      </c>
      <c r="N13" s="56">
        <v>0</v>
      </c>
      <c r="O13" s="273">
        <v>0</v>
      </c>
      <c r="P13" s="273">
        <v>113.42</v>
      </c>
      <c r="Q13" s="273">
        <v>0</v>
      </c>
      <c r="R13" s="273">
        <v>1.0900000000000001</v>
      </c>
      <c r="S13" s="56">
        <v>0</v>
      </c>
      <c r="T13" s="56">
        <v>0</v>
      </c>
      <c r="U13" s="56">
        <v>0</v>
      </c>
      <c r="V13" s="56">
        <v>1442563.02</v>
      </c>
      <c r="W13" s="98">
        <v>60743.03</v>
      </c>
      <c r="AA13" s="98">
        <v>128330</v>
      </c>
      <c r="AB13" s="98">
        <v>35600</v>
      </c>
      <c r="AC13" s="122">
        <v>211420</v>
      </c>
      <c r="AF13" s="122">
        <v>59281.36</v>
      </c>
      <c r="AG13" s="122">
        <v>18951.23</v>
      </c>
      <c r="AJ13" s="122">
        <v>0</v>
      </c>
      <c r="AK13" s="97">
        <f t="shared" si="1"/>
        <v>548685.18999999994</v>
      </c>
      <c r="AL13" s="63">
        <f t="shared" si="2"/>
        <v>114.51</v>
      </c>
      <c r="AM13" s="64">
        <f t="shared" si="3"/>
        <v>548570.67999999993</v>
      </c>
      <c r="AN13" s="60">
        <f t="shared" si="4"/>
        <v>224673.03</v>
      </c>
      <c r="AO13" s="59">
        <f t="shared" si="5"/>
        <v>289652.58999999997</v>
      </c>
      <c r="AP13" s="69">
        <f t="shared" si="6"/>
        <v>-64979.559999999969</v>
      </c>
    </row>
    <row r="14" spans="1:42" ht="15" thickBot="1" x14ac:dyDescent="0.25">
      <c r="A14" s="50" t="s">
        <v>364</v>
      </c>
      <c r="B14" s="50" t="s">
        <v>366</v>
      </c>
      <c r="C14" s="86">
        <v>3227</v>
      </c>
      <c r="D14" s="87" t="s">
        <v>698</v>
      </c>
      <c r="E14" s="56" t="s">
        <v>1818</v>
      </c>
      <c r="F14" s="121">
        <v>59365.38</v>
      </c>
      <c r="G14" s="121">
        <v>8868</v>
      </c>
      <c r="H14" s="121">
        <v>35595.65</v>
      </c>
      <c r="I14" s="121">
        <v>0</v>
      </c>
      <c r="J14" s="56">
        <v>0</v>
      </c>
      <c r="K14" s="56">
        <v>1147594.47</v>
      </c>
      <c r="L14" s="56">
        <v>149875.45000000001</v>
      </c>
      <c r="M14" s="56">
        <v>0</v>
      </c>
      <c r="N14" s="56">
        <v>0</v>
      </c>
      <c r="O14" s="273">
        <v>0</v>
      </c>
      <c r="P14" s="273">
        <v>14150</v>
      </c>
      <c r="Q14" s="273">
        <v>0</v>
      </c>
      <c r="R14" s="273">
        <v>416.08</v>
      </c>
      <c r="S14" s="56">
        <v>0</v>
      </c>
      <c r="T14" s="56">
        <v>0</v>
      </c>
      <c r="U14" s="56">
        <v>2820.99</v>
      </c>
      <c r="V14" s="56">
        <v>484200</v>
      </c>
      <c r="W14" s="98">
        <v>23838.47</v>
      </c>
      <c r="AA14" s="98">
        <v>141474.5</v>
      </c>
      <c r="AB14" s="98">
        <v>14960</v>
      </c>
      <c r="AC14" s="122">
        <v>200274.5</v>
      </c>
      <c r="AF14" s="122">
        <v>63778.02</v>
      </c>
      <c r="AG14" s="122">
        <v>13000.55</v>
      </c>
      <c r="AJ14" s="122">
        <v>0</v>
      </c>
      <c r="AK14" s="97">
        <f t="shared" si="1"/>
        <v>103829.03</v>
      </c>
      <c r="AL14" s="63">
        <f t="shared" si="2"/>
        <v>14566.08</v>
      </c>
      <c r="AM14" s="64">
        <f t="shared" si="3"/>
        <v>89262.95</v>
      </c>
      <c r="AN14" s="60">
        <f t="shared" si="4"/>
        <v>180272.97</v>
      </c>
      <c r="AO14" s="59">
        <f t="shared" si="5"/>
        <v>277053.07</v>
      </c>
      <c r="AP14" s="69">
        <f t="shared" si="6"/>
        <v>-96780.1</v>
      </c>
    </row>
    <row r="15" spans="1:42" ht="15" thickBot="1" x14ac:dyDescent="0.25">
      <c r="A15" s="50" t="s">
        <v>364</v>
      </c>
      <c r="B15" s="50" t="s">
        <v>366</v>
      </c>
      <c r="C15" s="86">
        <v>5146</v>
      </c>
      <c r="D15" s="87" t="s">
        <v>699</v>
      </c>
      <c r="E15" s="56" t="s">
        <v>1819</v>
      </c>
      <c r="F15" s="121">
        <v>839521.38</v>
      </c>
      <c r="G15" s="121">
        <v>4871</v>
      </c>
      <c r="H15" s="121">
        <v>181667.48</v>
      </c>
      <c r="I15" s="121">
        <v>0</v>
      </c>
      <c r="J15" s="56">
        <v>0</v>
      </c>
      <c r="K15" s="56">
        <v>735500.41</v>
      </c>
      <c r="L15" s="56">
        <v>218019.22</v>
      </c>
      <c r="M15" s="56">
        <v>0</v>
      </c>
      <c r="N15" s="56">
        <v>0</v>
      </c>
      <c r="O15" s="273">
        <v>0</v>
      </c>
      <c r="P15" s="273">
        <v>0</v>
      </c>
      <c r="Q15" s="273">
        <v>0</v>
      </c>
      <c r="R15" s="273">
        <v>464.41</v>
      </c>
      <c r="S15" s="56">
        <v>116329.52</v>
      </c>
      <c r="T15" s="56">
        <v>0</v>
      </c>
      <c r="U15" s="56">
        <v>218.08</v>
      </c>
      <c r="V15" s="56">
        <v>1884119.29</v>
      </c>
      <c r="W15" s="98">
        <v>12065</v>
      </c>
      <c r="AA15" s="98">
        <v>102759.58</v>
      </c>
      <c r="AB15" s="98">
        <v>37820</v>
      </c>
      <c r="AC15" s="122">
        <v>160759.57999999999</v>
      </c>
      <c r="AF15" s="122">
        <v>98791.7</v>
      </c>
      <c r="AG15" s="122">
        <v>15589.5</v>
      </c>
      <c r="AJ15" s="122">
        <v>0</v>
      </c>
      <c r="AK15" s="97">
        <f t="shared" si="1"/>
        <v>1026059.86</v>
      </c>
      <c r="AL15" s="63">
        <f t="shared" si="2"/>
        <v>464.41</v>
      </c>
      <c r="AM15" s="64">
        <f t="shared" si="3"/>
        <v>1025595.45</v>
      </c>
      <c r="AN15" s="60">
        <f t="shared" si="4"/>
        <v>152644.58000000002</v>
      </c>
      <c r="AO15" s="59">
        <f t="shared" si="5"/>
        <v>275140.77999999997</v>
      </c>
      <c r="AP15" s="69">
        <f t="shared" si="6"/>
        <v>-122496.19999999995</v>
      </c>
    </row>
    <row r="16" spans="1:42" ht="15" thickBot="1" x14ac:dyDescent="0.25">
      <c r="A16" s="50" t="s">
        <v>364</v>
      </c>
      <c r="B16" s="50" t="s">
        <v>366</v>
      </c>
      <c r="C16" s="86">
        <v>3255</v>
      </c>
      <c r="D16" s="87" t="s">
        <v>700</v>
      </c>
      <c r="E16" s="56" t="s">
        <v>1820</v>
      </c>
      <c r="F16" s="121">
        <v>146312.84</v>
      </c>
      <c r="G16" s="121">
        <v>0</v>
      </c>
      <c r="H16" s="121">
        <v>59502</v>
      </c>
      <c r="I16" s="121">
        <v>0</v>
      </c>
      <c r="J16" s="56">
        <v>0</v>
      </c>
      <c r="K16" s="56">
        <v>705986.57</v>
      </c>
      <c r="L16" s="56">
        <v>311138.40000000002</v>
      </c>
      <c r="M16" s="56">
        <v>0</v>
      </c>
      <c r="N16" s="56">
        <v>0</v>
      </c>
      <c r="O16" s="273">
        <v>0</v>
      </c>
      <c r="P16" s="273">
        <v>0</v>
      </c>
      <c r="Q16" s="273">
        <v>0</v>
      </c>
      <c r="R16" s="273">
        <v>351.06</v>
      </c>
      <c r="S16" s="56">
        <v>0</v>
      </c>
      <c r="T16" s="56">
        <v>0</v>
      </c>
      <c r="U16" s="56">
        <v>0</v>
      </c>
      <c r="V16" s="56">
        <v>2403607</v>
      </c>
      <c r="W16" s="98">
        <v>16833</v>
      </c>
      <c r="AA16" s="98">
        <v>126591</v>
      </c>
      <c r="AB16" s="98">
        <v>3000</v>
      </c>
      <c r="AC16" s="122">
        <v>168913</v>
      </c>
      <c r="AF16" s="122">
        <v>21468</v>
      </c>
      <c r="AG16" s="122">
        <v>14964.96</v>
      </c>
      <c r="AJ16" s="122">
        <v>23864</v>
      </c>
      <c r="AK16" s="97">
        <f t="shared" si="1"/>
        <v>205814.84</v>
      </c>
      <c r="AL16" s="63">
        <f t="shared" si="2"/>
        <v>351.06</v>
      </c>
      <c r="AM16" s="64">
        <f t="shared" si="3"/>
        <v>205463.78</v>
      </c>
      <c r="AN16" s="60">
        <f t="shared" si="4"/>
        <v>146424</v>
      </c>
      <c r="AO16" s="59">
        <f t="shared" si="5"/>
        <v>229209.96</v>
      </c>
      <c r="AP16" s="69">
        <f t="shared" si="6"/>
        <v>-82785.959999999992</v>
      </c>
    </row>
    <row r="17" spans="1:42" ht="15" thickBot="1" x14ac:dyDescent="0.25">
      <c r="A17" s="50" t="s">
        <v>364</v>
      </c>
      <c r="B17" s="50" t="s">
        <v>366</v>
      </c>
      <c r="C17" s="86">
        <v>4631</v>
      </c>
      <c r="D17" s="87" t="s">
        <v>701</v>
      </c>
      <c r="E17" s="56" t="s">
        <v>1821</v>
      </c>
      <c r="F17" s="121">
        <v>899916.2</v>
      </c>
      <c r="G17" s="121">
        <v>3167</v>
      </c>
      <c r="H17" s="121">
        <v>198926.68</v>
      </c>
      <c r="I17" s="121">
        <v>0</v>
      </c>
      <c r="J17" s="56">
        <v>0</v>
      </c>
      <c r="K17" s="56">
        <v>518681.24</v>
      </c>
      <c r="L17" s="56">
        <v>150106.39000000001</v>
      </c>
      <c r="M17" s="56">
        <v>0</v>
      </c>
      <c r="N17" s="56">
        <v>0</v>
      </c>
      <c r="O17" s="273">
        <v>0</v>
      </c>
      <c r="P17" s="273">
        <v>2600</v>
      </c>
      <c r="Q17" s="273">
        <v>0</v>
      </c>
      <c r="R17" s="273">
        <v>81</v>
      </c>
      <c r="S17" s="56">
        <v>0</v>
      </c>
      <c r="T17" s="56">
        <v>0</v>
      </c>
      <c r="U17" s="56">
        <v>2633.75</v>
      </c>
      <c r="V17" s="56">
        <v>2696435.34</v>
      </c>
      <c r="W17" s="98">
        <v>62545.67</v>
      </c>
      <c r="AA17" s="98">
        <v>72570</v>
      </c>
      <c r="AC17" s="122">
        <v>104750</v>
      </c>
      <c r="AF17" s="122">
        <v>55558.05</v>
      </c>
      <c r="AG17" s="122">
        <v>14631.6</v>
      </c>
      <c r="AJ17" s="122">
        <v>29424</v>
      </c>
      <c r="AK17" s="97">
        <f t="shared" si="1"/>
        <v>1102009.8799999999</v>
      </c>
      <c r="AL17" s="63">
        <f t="shared" si="2"/>
        <v>2681</v>
      </c>
      <c r="AM17" s="64">
        <f t="shared" si="3"/>
        <v>1099328.8799999999</v>
      </c>
      <c r="AN17" s="60">
        <f t="shared" si="4"/>
        <v>135115.66999999998</v>
      </c>
      <c r="AO17" s="59">
        <f t="shared" si="5"/>
        <v>204363.65</v>
      </c>
      <c r="AP17" s="69">
        <f t="shared" si="6"/>
        <v>-69247.98000000001</v>
      </c>
    </row>
    <row r="18" spans="1:42" ht="15" thickBot="1" x14ac:dyDescent="0.25">
      <c r="A18" s="50" t="s">
        <v>364</v>
      </c>
      <c r="B18" s="50" t="s">
        <v>366</v>
      </c>
      <c r="C18" s="86">
        <v>4306</v>
      </c>
      <c r="D18" s="87" t="s">
        <v>702</v>
      </c>
      <c r="E18" s="56" t="s">
        <v>1822</v>
      </c>
      <c r="F18" s="121">
        <v>524870.54</v>
      </c>
      <c r="G18" s="121">
        <v>23130</v>
      </c>
      <c r="H18" s="121">
        <v>133404.29</v>
      </c>
      <c r="I18" s="121">
        <v>0</v>
      </c>
      <c r="J18" s="56">
        <v>0</v>
      </c>
      <c r="K18" s="56">
        <v>941462.59</v>
      </c>
      <c r="L18" s="56">
        <v>312021.05</v>
      </c>
      <c r="M18" s="56">
        <v>0</v>
      </c>
      <c r="N18" s="56">
        <v>0</v>
      </c>
      <c r="O18" s="273">
        <v>0</v>
      </c>
      <c r="P18" s="273">
        <v>7630</v>
      </c>
      <c r="Q18" s="273">
        <v>0</v>
      </c>
      <c r="R18" s="273">
        <v>341.79</v>
      </c>
      <c r="S18" s="56">
        <v>15929</v>
      </c>
      <c r="T18" s="56">
        <v>0</v>
      </c>
      <c r="U18" s="56">
        <v>0</v>
      </c>
      <c r="V18" s="56">
        <v>2510757.66</v>
      </c>
      <c r="W18" s="98">
        <v>63924.78</v>
      </c>
      <c r="X18" s="98">
        <v>51805</v>
      </c>
      <c r="AA18" s="98">
        <v>92687</v>
      </c>
      <c r="AB18" s="98">
        <v>39170</v>
      </c>
      <c r="AC18" s="122">
        <v>170517</v>
      </c>
      <c r="AF18" s="122">
        <v>134544.57</v>
      </c>
      <c r="AG18" s="122">
        <v>24017.69</v>
      </c>
      <c r="AJ18" s="122">
        <v>31434</v>
      </c>
      <c r="AK18" s="97">
        <f t="shared" si="1"/>
        <v>681404.83000000007</v>
      </c>
      <c r="AL18" s="63">
        <f t="shared" si="2"/>
        <v>7971.79</v>
      </c>
      <c r="AM18" s="64">
        <f t="shared" si="3"/>
        <v>673433.04</v>
      </c>
      <c r="AN18" s="60">
        <f t="shared" si="4"/>
        <v>247586.78</v>
      </c>
      <c r="AO18" s="59">
        <f t="shared" si="5"/>
        <v>360513.26</v>
      </c>
      <c r="AP18" s="69">
        <f t="shared" si="6"/>
        <v>-112926.48000000001</v>
      </c>
    </row>
    <row r="19" spans="1:42" ht="15" thickBot="1" x14ac:dyDescent="0.25">
      <c r="A19" s="50" t="s">
        <v>364</v>
      </c>
      <c r="B19" s="50" t="s">
        <v>366</v>
      </c>
      <c r="C19" s="86">
        <v>5667</v>
      </c>
      <c r="D19" s="87" t="s">
        <v>703</v>
      </c>
      <c r="E19" s="56" t="s">
        <v>1823</v>
      </c>
      <c r="F19" s="121">
        <v>1620637.5</v>
      </c>
      <c r="G19" s="121">
        <v>0</v>
      </c>
      <c r="H19" s="121">
        <v>141959.09</v>
      </c>
      <c r="I19" s="121">
        <v>0</v>
      </c>
      <c r="J19" s="56">
        <v>0</v>
      </c>
      <c r="K19" s="56">
        <v>3274737.69</v>
      </c>
      <c r="L19" s="56">
        <v>306439.39</v>
      </c>
      <c r="M19" s="56">
        <v>0</v>
      </c>
      <c r="N19" s="56">
        <v>0</v>
      </c>
      <c r="O19" s="273">
        <v>0</v>
      </c>
      <c r="P19" s="273">
        <v>14569.84</v>
      </c>
      <c r="Q19" s="273">
        <v>0</v>
      </c>
      <c r="R19" s="273">
        <v>1980</v>
      </c>
      <c r="S19" s="56">
        <v>88120</v>
      </c>
      <c r="T19" s="56">
        <v>0</v>
      </c>
      <c r="U19" s="56">
        <v>4755.7299999999996</v>
      </c>
      <c r="V19" s="56">
        <v>684118.79</v>
      </c>
      <c r="W19" s="98">
        <v>42930.720000000001</v>
      </c>
      <c r="AA19" s="98">
        <v>69440</v>
      </c>
      <c r="AB19" s="98">
        <v>20280</v>
      </c>
      <c r="AC19" s="122">
        <v>142970</v>
      </c>
      <c r="AF19" s="122">
        <v>49755.55</v>
      </c>
      <c r="AG19" s="122">
        <v>28061.63</v>
      </c>
      <c r="AJ19" s="122">
        <v>0</v>
      </c>
      <c r="AK19" s="97">
        <f t="shared" si="1"/>
        <v>1762596.59</v>
      </c>
      <c r="AL19" s="63">
        <f t="shared" si="2"/>
        <v>16549.84</v>
      </c>
      <c r="AM19" s="64">
        <f t="shared" si="3"/>
        <v>1746046.75</v>
      </c>
      <c r="AN19" s="60">
        <f t="shared" si="4"/>
        <v>132650.72</v>
      </c>
      <c r="AO19" s="59">
        <f t="shared" si="5"/>
        <v>220787.18</v>
      </c>
      <c r="AP19" s="69">
        <f t="shared" si="6"/>
        <v>-88136.459999999992</v>
      </c>
    </row>
    <row r="20" spans="1:42" ht="15" thickBot="1" x14ac:dyDescent="0.25">
      <c r="A20" s="50" t="s">
        <v>364</v>
      </c>
      <c r="B20" s="50" t="s">
        <v>366</v>
      </c>
      <c r="C20" s="86">
        <v>1990</v>
      </c>
      <c r="D20" s="87" t="s">
        <v>704</v>
      </c>
      <c r="E20" s="56" t="s">
        <v>1824</v>
      </c>
      <c r="F20" s="121">
        <v>129837.65</v>
      </c>
      <c r="G20" s="121">
        <v>0</v>
      </c>
      <c r="H20" s="121">
        <v>39932.99</v>
      </c>
      <c r="I20" s="121">
        <v>0</v>
      </c>
      <c r="J20" s="56">
        <v>0</v>
      </c>
      <c r="K20" s="56">
        <v>434119.53</v>
      </c>
      <c r="L20" s="56">
        <v>167112.56</v>
      </c>
      <c r="M20" s="56">
        <v>0</v>
      </c>
      <c r="N20" s="56">
        <v>0</v>
      </c>
      <c r="O20" s="273">
        <v>0</v>
      </c>
      <c r="P20" s="273">
        <v>1353.26</v>
      </c>
      <c r="Q20" s="273">
        <v>40000</v>
      </c>
      <c r="R20" s="273">
        <v>73.03</v>
      </c>
      <c r="S20" s="56">
        <v>0</v>
      </c>
      <c r="T20" s="56">
        <v>0</v>
      </c>
      <c r="U20" s="56">
        <v>0</v>
      </c>
      <c r="V20" s="56">
        <v>787661.67</v>
      </c>
      <c r="W20" s="98">
        <v>33199.730000000003</v>
      </c>
      <c r="AA20" s="98">
        <v>139260.5</v>
      </c>
      <c r="AB20" s="98">
        <v>22210</v>
      </c>
      <c r="AC20" s="122">
        <v>171310.5</v>
      </c>
      <c r="AF20" s="122">
        <v>27971.91</v>
      </c>
      <c r="AG20" s="122">
        <v>9481.3700000000008</v>
      </c>
      <c r="AJ20" s="122">
        <v>0</v>
      </c>
      <c r="AK20" s="97">
        <f t="shared" si="1"/>
        <v>169770.63999999998</v>
      </c>
      <c r="AL20" s="63">
        <f t="shared" si="2"/>
        <v>41426.29</v>
      </c>
      <c r="AM20" s="64">
        <f t="shared" si="3"/>
        <v>128344.34999999998</v>
      </c>
      <c r="AN20" s="60">
        <f t="shared" si="4"/>
        <v>194670.23</v>
      </c>
      <c r="AO20" s="59">
        <f t="shared" si="5"/>
        <v>208763.78</v>
      </c>
      <c r="AP20" s="69">
        <f t="shared" si="6"/>
        <v>-14093.549999999988</v>
      </c>
    </row>
    <row r="21" spans="1:42" ht="15" thickBot="1" x14ac:dyDescent="0.25">
      <c r="A21" s="50" t="s">
        <v>364</v>
      </c>
      <c r="B21" s="50" t="s">
        <v>366</v>
      </c>
      <c r="C21" s="86">
        <v>2504</v>
      </c>
      <c r="D21" s="87" t="s">
        <v>705</v>
      </c>
      <c r="E21" s="56" t="s">
        <v>1825</v>
      </c>
      <c r="F21" s="121">
        <v>285279.15000000002</v>
      </c>
      <c r="G21" s="121">
        <v>4170</v>
      </c>
      <c r="H21" s="121">
        <v>33498.21</v>
      </c>
      <c r="I21" s="121">
        <v>0</v>
      </c>
      <c r="J21" s="56">
        <v>0</v>
      </c>
      <c r="K21" s="56">
        <v>776514.9</v>
      </c>
      <c r="L21" s="56">
        <v>274916.78000000003</v>
      </c>
      <c r="M21" s="56">
        <v>0</v>
      </c>
      <c r="N21" s="56">
        <v>0</v>
      </c>
      <c r="O21" s="273">
        <v>0</v>
      </c>
      <c r="P21" s="273">
        <v>5340</v>
      </c>
      <c r="Q21" s="273">
        <v>0</v>
      </c>
      <c r="R21" s="273">
        <v>70</v>
      </c>
      <c r="S21" s="56">
        <v>0</v>
      </c>
      <c r="T21" s="56">
        <v>0</v>
      </c>
      <c r="U21" s="56">
        <v>10378.32</v>
      </c>
      <c r="V21" s="56">
        <v>1709584.67</v>
      </c>
      <c r="W21" s="98">
        <v>23817.81</v>
      </c>
      <c r="AA21" s="98">
        <v>130414</v>
      </c>
      <c r="AB21" s="98">
        <v>16100</v>
      </c>
      <c r="AC21" s="122">
        <v>157394</v>
      </c>
      <c r="AF21" s="122">
        <v>35411.910000000003</v>
      </c>
      <c r="AG21" s="122">
        <v>21065.200000000001</v>
      </c>
      <c r="AJ21" s="122">
        <v>0</v>
      </c>
      <c r="AK21" s="97">
        <f t="shared" si="1"/>
        <v>322947.36000000004</v>
      </c>
      <c r="AL21" s="63">
        <f t="shared" si="2"/>
        <v>5410</v>
      </c>
      <c r="AM21" s="64">
        <f t="shared" si="3"/>
        <v>317537.36000000004</v>
      </c>
      <c r="AN21" s="60">
        <f t="shared" si="4"/>
        <v>170331.81</v>
      </c>
      <c r="AO21" s="59">
        <f t="shared" si="5"/>
        <v>213871.11000000002</v>
      </c>
      <c r="AP21" s="69">
        <f t="shared" si="6"/>
        <v>-43539.300000000017</v>
      </c>
    </row>
    <row r="22" spans="1:42" ht="15" thickBot="1" x14ac:dyDescent="0.25">
      <c r="A22" s="50" t="s">
        <v>364</v>
      </c>
      <c r="B22" s="50" t="s">
        <v>366</v>
      </c>
      <c r="C22" s="86">
        <v>2869</v>
      </c>
      <c r="D22" s="87" t="s">
        <v>706</v>
      </c>
      <c r="E22" s="56" t="s">
        <v>1929</v>
      </c>
      <c r="F22" s="121">
        <v>13206.95</v>
      </c>
      <c r="G22" s="121">
        <v>2259</v>
      </c>
      <c r="H22" s="121">
        <v>94904.16</v>
      </c>
      <c r="I22" s="121">
        <v>0</v>
      </c>
      <c r="J22" s="56">
        <v>0</v>
      </c>
      <c r="K22" s="56">
        <v>940402.45</v>
      </c>
      <c r="L22" s="56">
        <v>333262.55</v>
      </c>
      <c r="M22" s="56">
        <v>0</v>
      </c>
      <c r="N22" s="56">
        <v>0</v>
      </c>
      <c r="O22" s="273">
        <v>0</v>
      </c>
      <c r="P22" s="273">
        <v>35322.39</v>
      </c>
      <c r="Q22" s="273">
        <v>0</v>
      </c>
      <c r="R22" s="273">
        <v>75.33</v>
      </c>
      <c r="S22" s="56">
        <v>0</v>
      </c>
      <c r="T22" s="56">
        <v>0</v>
      </c>
      <c r="U22" s="56">
        <v>2583.8200000000002</v>
      </c>
      <c r="V22" s="56">
        <v>2287426.9300000002</v>
      </c>
      <c r="W22" s="98">
        <v>14085.25</v>
      </c>
      <c r="Z22" s="98">
        <v>30</v>
      </c>
      <c r="AA22" s="98">
        <v>92357</v>
      </c>
      <c r="AB22" s="98">
        <v>24960</v>
      </c>
      <c r="AC22" s="122">
        <v>152560</v>
      </c>
      <c r="AF22" s="122">
        <v>91723.1</v>
      </c>
      <c r="AG22" s="122">
        <v>23206.14</v>
      </c>
      <c r="AJ22" s="122">
        <v>0</v>
      </c>
      <c r="AK22" s="97">
        <f t="shared" si="1"/>
        <v>110370.11</v>
      </c>
      <c r="AL22" s="63">
        <f t="shared" si="2"/>
        <v>35397.72</v>
      </c>
      <c r="AM22" s="64">
        <f t="shared" si="3"/>
        <v>74972.39</v>
      </c>
      <c r="AN22" s="60">
        <f t="shared" si="4"/>
        <v>131432.25</v>
      </c>
      <c r="AO22" s="59">
        <f t="shared" si="5"/>
        <v>267489.24</v>
      </c>
      <c r="AP22" s="69">
        <f t="shared" si="6"/>
        <v>-136056.99</v>
      </c>
    </row>
    <row r="23" spans="1:42" ht="15" thickBot="1" x14ac:dyDescent="0.25">
      <c r="A23" s="50" t="s">
        <v>369</v>
      </c>
      <c r="B23" s="50" t="s">
        <v>370</v>
      </c>
      <c r="C23" s="86">
        <v>1771</v>
      </c>
      <c r="D23" s="87" t="s">
        <v>707</v>
      </c>
      <c r="E23" s="56" t="s">
        <v>1826</v>
      </c>
      <c r="F23" s="121">
        <v>86513.53</v>
      </c>
      <c r="G23" s="121">
        <v>0</v>
      </c>
      <c r="H23" s="121">
        <v>38025.81</v>
      </c>
      <c r="I23" s="121">
        <v>0</v>
      </c>
      <c r="J23" s="56">
        <v>0</v>
      </c>
      <c r="K23" s="56">
        <v>941887.18</v>
      </c>
      <c r="L23" s="56">
        <v>158076.66</v>
      </c>
      <c r="M23" s="56">
        <v>0</v>
      </c>
      <c r="N23" s="56">
        <v>0</v>
      </c>
      <c r="O23" s="273">
        <v>0</v>
      </c>
      <c r="P23" s="273">
        <v>37200</v>
      </c>
      <c r="Q23" s="273">
        <v>0</v>
      </c>
      <c r="R23" s="273">
        <v>0</v>
      </c>
      <c r="S23" s="56">
        <v>0</v>
      </c>
      <c r="T23" s="56">
        <v>0</v>
      </c>
      <c r="U23" s="56">
        <v>33620</v>
      </c>
      <c r="V23" s="56">
        <v>2091979.99</v>
      </c>
      <c r="W23" s="98">
        <v>3335</v>
      </c>
      <c r="AA23" s="98">
        <v>70112</v>
      </c>
      <c r="AB23" s="98">
        <v>1500</v>
      </c>
      <c r="AC23" s="122">
        <v>71612</v>
      </c>
      <c r="AF23" s="122">
        <v>12779.66</v>
      </c>
      <c r="AG23" s="122">
        <v>19473.59</v>
      </c>
      <c r="AK23" s="97">
        <f t="shared" si="1"/>
        <v>124539.34</v>
      </c>
      <c r="AL23" s="63">
        <f t="shared" si="2"/>
        <v>37200</v>
      </c>
      <c r="AM23" s="64">
        <f t="shared" si="3"/>
        <v>87339.34</v>
      </c>
      <c r="AN23" s="60">
        <f t="shared" si="4"/>
        <v>74947</v>
      </c>
      <c r="AO23" s="59">
        <f t="shared" si="5"/>
        <v>103865.25</v>
      </c>
      <c r="AP23" s="69">
        <f t="shared" si="6"/>
        <v>-28918.25</v>
      </c>
    </row>
    <row r="24" spans="1:42" ht="15" thickBot="1" x14ac:dyDescent="0.25">
      <c r="A24" s="50" t="s">
        <v>369</v>
      </c>
      <c r="B24" s="50" t="s">
        <v>370</v>
      </c>
      <c r="C24" s="86">
        <v>5076</v>
      </c>
      <c r="D24" s="87" t="s">
        <v>708</v>
      </c>
      <c r="E24" s="56" t="s">
        <v>1827</v>
      </c>
      <c r="F24" s="121">
        <v>370939.58</v>
      </c>
      <c r="G24" s="121">
        <v>0</v>
      </c>
      <c r="H24" s="121">
        <v>7673.58</v>
      </c>
      <c r="I24" s="121">
        <v>0</v>
      </c>
      <c r="J24" s="56">
        <v>0</v>
      </c>
      <c r="K24" s="56">
        <v>713395.21</v>
      </c>
      <c r="L24" s="56">
        <v>240726.09</v>
      </c>
      <c r="M24" s="56">
        <v>0</v>
      </c>
      <c r="N24" s="56">
        <v>0</v>
      </c>
      <c r="O24" s="273">
        <v>0</v>
      </c>
      <c r="P24" s="273">
        <v>160182.51999999999</v>
      </c>
      <c r="Q24" s="273">
        <v>1600</v>
      </c>
      <c r="R24" s="273">
        <v>544.16999999999996</v>
      </c>
      <c r="S24" s="56">
        <v>64445</v>
      </c>
      <c r="T24" s="56">
        <v>0</v>
      </c>
      <c r="U24" s="56">
        <v>0</v>
      </c>
      <c r="V24" s="56">
        <v>0</v>
      </c>
      <c r="W24" s="98">
        <v>1645</v>
      </c>
      <c r="AA24" s="98">
        <v>161125</v>
      </c>
      <c r="AC24" s="122">
        <v>186340</v>
      </c>
      <c r="AF24" s="122">
        <v>66175.8</v>
      </c>
      <c r="AG24" s="122">
        <v>19051.11</v>
      </c>
      <c r="AK24" s="97">
        <f t="shared" si="1"/>
        <v>378613.16000000003</v>
      </c>
      <c r="AL24" s="63">
        <f t="shared" si="2"/>
        <v>162326.69</v>
      </c>
      <c r="AM24" s="64">
        <f t="shared" si="3"/>
        <v>216286.47000000003</v>
      </c>
      <c r="AN24" s="60">
        <f t="shared" si="4"/>
        <v>162770</v>
      </c>
      <c r="AO24" s="59">
        <f t="shared" si="5"/>
        <v>271566.90999999997</v>
      </c>
      <c r="AP24" s="69">
        <f t="shared" si="6"/>
        <v>-108796.90999999997</v>
      </c>
    </row>
    <row r="25" spans="1:42" ht="15" thickBot="1" x14ac:dyDescent="0.25">
      <c r="A25" s="50" t="s">
        <v>369</v>
      </c>
      <c r="B25" s="50" t="s">
        <v>370</v>
      </c>
      <c r="C25" s="86">
        <v>1132</v>
      </c>
      <c r="D25" s="87" t="s">
        <v>709</v>
      </c>
      <c r="E25" s="56" t="s">
        <v>1828</v>
      </c>
      <c r="F25" s="121">
        <v>174226.62</v>
      </c>
      <c r="G25" s="121">
        <v>0</v>
      </c>
      <c r="H25" s="121">
        <v>13875.35</v>
      </c>
      <c r="I25" s="121">
        <v>0</v>
      </c>
      <c r="J25" s="56">
        <v>0</v>
      </c>
      <c r="K25" s="56">
        <v>1161920.08</v>
      </c>
      <c r="L25" s="56">
        <v>141475.17000000001</v>
      </c>
      <c r="M25" s="56">
        <v>0</v>
      </c>
      <c r="N25" s="56">
        <v>0</v>
      </c>
      <c r="O25" s="273">
        <v>0</v>
      </c>
      <c r="P25" s="273">
        <v>37019.24</v>
      </c>
      <c r="Q25" s="273">
        <v>0</v>
      </c>
      <c r="R25" s="273">
        <v>374.63</v>
      </c>
      <c r="S25" s="56">
        <v>0</v>
      </c>
      <c r="T25" s="56">
        <v>0</v>
      </c>
      <c r="U25" s="56">
        <v>0</v>
      </c>
      <c r="V25" s="56">
        <v>1967042.37</v>
      </c>
      <c r="W25" s="98">
        <v>190</v>
      </c>
      <c r="AA25" s="98">
        <v>192753</v>
      </c>
      <c r="AB25" s="98">
        <v>1500</v>
      </c>
      <c r="AC25" s="122">
        <v>194253</v>
      </c>
      <c r="AF25" s="122">
        <v>41194.93</v>
      </c>
      <c r="AG25" s="122">
        <v>17122.91</v>
      </c>
      <c r="AK25" s="97">
        <f t="shared" si="1"/>
        <v>188101.97</v>
      </c>
      <c r="AL25" s="63">
        <f t="shared" si="2"/>
        <v>37393.869999999995</v>
      </c>
      <c r="AM25" s="64">
        <f t="shared" si="3"/>
        <v>150708.1</v>
      </c>
      <c r="AN25" s="60">
        <f t="shared" si="4"/>
        <v>194443</v>
      </c>
      <c r="AO25" s="59">
        <f t="shared" si="5"/>
        <v>252570.84</v>
      </c>
      <c r="AP25" s="69">
        <f t="shared" si="6"/>
        <v>-58127.839999999997</v>
      </c>
    </row>
    <row r="26" spans="1:42" ht="15" thickBot="1" x14ac:dyDescent="0.25">
      <c r="A26" s="50" t="s">
        <v>369</v>
      </c>
      <c r="B26" s="50" t="s">
        <v>370</v>
      </c>
      <c r="C26" s="86">
        <v>2987</v>
      </c>
      <c r="D26" s="87" t="s">
        <v>710</v>
      </c>
      <c r="E26" s="56" t="s">
        <v>1829</v>
      </c>
      <c r="F26" s="121">
        <v>270577.59000000003</v>
      </c>
      <c r="G26" s="121">
        <v>5700</v>
      </c>
      <c r="H26" s="121">
        <v>5677.87</v>
      </c>
      <c r="I26" s="121">
        <v>0</v>
      </c>
      <c r="J26" s="56">
        <v>0</v>
      </c>
      <c r="K26" s="56">
        <v>713226.42</v>
      </c>
      <c r="L26" s="56">
        <v>181468.69</v>
      </c>
      <c r="M26" s="56">
        <v>0</v>
      </c>
      <c r="N26" s="56">
        <v>0</v>
      </c>
      <c r="O26" s="273">
        <v>0</v>
      </c>
      <c r="P26" s="273">
        <v>80956.570000000007</v>
      </c>
      <c r="Q26" s="273">
        <v>45300</v>
      </c>
      <c r="R26" s="273">
        <v>13.09</v>
      </c>
      <c r="S26" s="56">
        <v>0</v>
      </c>
      <c r="T26" s="56">
        <v>0</v>
      </c>
      <c r="U26" s="56">
        <v>0</v>
      </c>
      <c r="V26" s="56">
        <v>1301651.56</v>
      </c>
      <c r="W26" s="98">
        <v>4276.3999999999996</v>
      </c>
      <c r="AA26" s="98">
        <v>46630</v>
      </c>
      <c r="AB26" s="98">
        <v>2500</v>
      </c>
      <c r="AC26" s="122">
        <v>49130</v>
      </c>
      <c r="AF26" s="122">
        <v>44002.25</v>
      </c>
      <c r="AG26" s="122">
        <v>23306.27</v>
      </c>
      <c r="AK26" s="97">
        <f t="shared" si="1"/>
        <v>281955.46000000002</v>
      </c>
      <c r="AL26" s="63">
        <f t="shared" si="2"/>
        <v>126269.66</v>
      </c>
      <c r="AM26" s="64">
        <f t="shared" si="3"/>
        <v>155685.80000000002</v>
      </c>
      <c r="AN26" s="60">
        <f t="shared" si="4"/>
        <v>53406.400000000001</v>
      </c>
      <c r="AO26" s="59">
        <f t="shared" si="5"/>
        <v>116438.52</v>
      </c>
      <c r="AP26" s="69">
        <f t="shared" si="6"/>
        <v>-63032.12</v>
      </c>
    </row>
    <row r="27" spans="1:42" ht="15" thickBot="1" x14ac:dyDescent="0.25">
      <c r="A27" s="50" t="s">
        <v>369</v>
      </c>
      <c r="B27" s="50" t="s">
        <v>370</v>
      </c>
      <c r="C27" s="86">
        <v>2340</v>
      </c>
      <c r="D27" s="87" t="s">
        <v>711</v>
      </c>
      <c r="E27" s="56" t="s">
        <v>1830</v>
      </c>
      <c r="F27" s="121">
        <v>142670.64000000001</v>
      </c>
      <c r="G27" s="121">
        <v>0</v>
      </c>
      <c r="H27" s="121">
        <v>21867.7</v>
      </c>
      <c r="I27" s="121">
        <v>0</v>
      </c>
      <c r="J27" s="56">
        <v>0</v>
      </c>
      <c r="K27" s="56">
        <v>1928434.57</v>
      </c>
      <c r="L27" s="56">
        <v>264970.84000000003</v>
      </c>
      <c r="M27" s="56">
        <v>0</v>
      </c>
      <c r="N27" s="56">
        <v>0</v>
      </c>
      <c r="O27" s="273">
        <v>0</v>
      </c>
      <c r="P27" s="273">
        <v>72000</v>
      </c>
      <c r="Q27" s="273">
        <v>0</v>
      </c>
      <c r="R27" s="273">
        <v>175</v>
      </c>
      <c r="S27" s="56">
        <v>0</v>
      </c>
      <c r="T27" s="56">
        <v>0</v>
      </c>
      <c r="U27" s="56">
        <v>0</v>
      </c>
      <c r="V27" s="56">
        <v>1776680.82</v>
      </c>
      <c r="W27" s="98">
        <v>1600</v>
      </c>
      <c r="AA27" s="98">
        <v>87720.3</v>
      </c>
      <c r="AB27" s="98">
        <v>1500</v>
      </c>
      <c r="AC27" s="122">
        <v>148680.29999999999</v>
      </c>
      <c r="AF27" s="122">
        <v>22359.18</v>
      </c>
      <c r="AG27" s="122">
        <v>35674.660000000003</v>
      </c>
      <c r="AK27" s="97">
        <f t="shared" si="1"/>
        <v>164538.34000000003</v>
      </c>
      <c r="AL27" s="63">
        <f t="shared" si="2"/>
        <v>72175</v>
      </c>
      <c r="AM27" s="64">
        <f t="shared" si="3"/>
        <v>92363.340000000026</v>
      </c>
      <c r="AN27" s="60">
        <f t="shared" si="4"/>
        <v>90820.3</v>
      </c>
      <c r="AO27" s="59">
        <f t="shared" si="5"/>
        <v>206714.13999999998</v>
      </c>
      <c r="AP27" s="69">
        <f t="shared" si="6"/>
        <v>-115893.83999999998</v>
      </c>
    </row>
    <row r="28" spans="1:42" ht="15" thickBot="1" x14ac:dyDescent="0.25">
      <c r="A28" s="50" t="s">
        <v>373</v>
      </c>
      <c r="B28" s="50" t="s">
        <v>374</v>
      </c>
      <c r="C28" s="86">
        <v>4716</v>
      </c>
      <c r="D28" s="87" t="s">
        <v>712</v>
      </c>
      <c r="E28" s="56" t="s">
        <v>1831</v>
      </c>
      <c r="F28" s="121">
        <v>325872.46000000002</v>
      </c>
      <c r="G28" s="121">
        <v>2957</v>
      </c>
      <c r="H28" s="121">
        <v>116129.2</v>
      </c>
      <c r="I28" s="121">
        <v>0</v>
      </c>
      <c r="J28" s="56">
        <v>0</v>
      </c>
      <c r="K28" s="56">
        <v>1390213.15</v>
      </c>
      <c r="L28" s="56">
        <v>200592.94</v>
      </c>
      <c r="M28" s="56">
        <v>0</v>
      </c>
      <c r="N28" s="56">
        <v>0</v>
      </c>
      <c r="O28" s="273">
        <v>0</v>
      </c>
      <c r="P28" s="273">
        <v>41934.730000000003</v>
      </c>
      <c r="Q28" s="273">
        <v>85306</v>
      </c>
      <c r="R28" s="273">
        <v>171.61</v>
      </c>
      <c r="S28" s="56">
        <v>0</v>
      </c>
      <c r="T28" s="56">
        <v>0</v>
      </c>
      <c r="U28" s="56">
        <v>2880</v>
      </c>
      <c r="V28" s="56">
        <v>2074982.75</v>
      </c>
      <c r="W28" s="98">
        <v>85849.07</v>
      </c>
      <c r="X28" s="98">
        <v>0</v>
      </c>
      <c r="AA28" s="98">
        <v>255907.5</v>
      </c>
      <c r="AB28" s="98">
        <v>17000</v>
      </c>
      <c r="AC28" s="122">
        <v>348597.5</v>
      </c>
      <c r="AF28" s="122">
        <v>40989.35</v>
      </c>
      <c r="AG28" s="122">
        <v>29151.66</v>
      </c>
      <c r="AK28" s="97">
        <f t="shared" si="1"/>
        <v>444958.66000000003</v>
      </c>
      <c r="AL28" s="63">
        <f t="shared" si="2"/>
        <v>127412.34000000001</v>
      </c>
      <c r="AM28" s="64">
        <f t="shared" si="3"/>
        <v>317546.32</v>
      </c>
      <c r="AN28" s="60">
        <f t="shared" si="4"/>
        <v>358756.57</v>
      </c>
      <c r="AO28" s="59">
        <f t="shared" si="5"/>
        <v>418738.50999999995</v>
      </c>
      <c r="AP28" s="69">
        <f t="shared" si="6"/>
        <v>-59981.939999999944</v>
      </c>
    </row>
    <row r="29" spans="1:42" ht="15" thickBot="1" x14ac:dyDescent="0.25">
      <c r="A29" s="50" t="s">
        <v>373</v>
      </c>
      <c r="B29" s="50" t="s">
        <v>374</v>
      </c>
      <c r="C29" s="86">
        <v>2694</v>
      </c>
      <c r="D29" s="87" t="s">
        <v>713</v>
      </c>
      <c r="E29" s="56" t="s">
        <v>1832</v>
      </c>
      <c r="F29" s="121">
        <v>225983.13</v>
      </c>
      <c r="G29" s="121">
        <v>292.5</v>
      </c>
      <c r="H29" s="121">
        <v>72714.86</v>
      </c>
      <c r="I29" s="121">
        <v>0</v>
      </c>
      <c r="J29" s="56">
        <v>0</v>
      </c>
      <c r="K29" s="56">
        <v>608008.80000000005</v>
      </c>
      <c r="L29" s="56">
        <v>225740.56</v>
      </c>
      <c r="M29" s="56">
        <v>0</v>
      </c>
      <c r="N29" s="56">
        <v>0</v>
      </c>
      <c r="O29" s="273">
        <v>0</v>
      </c>
      <c r="P29" s="273">
        <v>19447.23</v>
      </c>
      <c r="Q29" s="273">
        <v>34490</v>
      </c>
      <c r="R29" s="273">
        <v>151</v>
      </c>
      <c r="S29" s="56">
        <v>0</v>
      </c>
      <c r="T29" s="56">
        <v>0</v>
      </c>
      <c r="U29" s="56">
        <v>0</v>
      </c>
      <c r="V29" s="56">
        <v>1942599.48</v>
      </c>
      <c r="W29" s="98">
        <v>16348.04</v>
      </c>
      <c r="AA29" s="98">
        <v>125932.5</v>
      </c>
      <c r="AB29" s="98">
        <v>1500</v>
      </c>
      <c r="AC29" s="122">
        <v>146132.5</v>
      </c>
      <c r="AF29" s="122">
        <v>76587.88</v>
      </c>
      <c r="AG29" s="122">
        <v>15457.51</v>
      </c>
      <c r="AK29" s="97">
        <f t="shared" si="1"/>
        <v>298990.49</v>
      </c>
      <c r="AL29" s="63">
        <f t="shared" si="2"/>
        <v>54088.229999999996</v>
      </c>
      <c r="AM29" s="64">
        <f t="shared" si="3"/>
        <v>244902.26</v>
      </c>
      <c r="AN29" s="60">
        <f t="shared" si="4"/>
        <v>143780.54</v>
      </c>
      <c r="AO29" s="59">
        <f t="shared" si="5"/>
        <v>238177.89</v>
      </c>
      <c r="AP29" s="69">
        <f t="shared" si="6"/>
        <v>-94397.35</v>
      </c>
    </row>
    <row r="30" spans="1:42" ht="15" thickBot="1" x14ac:dyDescent="0.25">
      <c r="A30" s="50" t="s">
        <v>373</v>
      </c>
      <c r="B30" s="50" t="s">
        <v>374</v>
      </c>
      <c r="C30" s="86">
        <v>3656</v>
      </c>
      <c r="D30" s="87" t="s">
        <v>714</v>
      </c>
      <c r="E30" s="56" t="s">
        <v>1833</v>
      </c>
      <c r="F30" s="121">
        <v>423669.02</v>
      </c>
      <c r="G30" s="121">
        <v>618.25</v>
      </c>
      <c r="H30" s="121">
        <v>78169.62</v>
      </c>
      <c r="I30" s="121">
        <v>0</v>
      </c>
      <c r="J30" s="56">
        <v>0</v>
      </c>
      <c r="K30" s="56">
        <v>897898.79</v>
      </c>
      <c r="L30" s="56">
        <v>253912.99</v>
      </c>
      <c r="M30" s="56">
        <v>0</v>
      </c>
      <c r="N30" s="56">
        <v>0</v>
      </c>
      <c r="O30" s="273">
        <v>0</v>
      </c>
      <c r="P30" s="273">
        <v>18663.419999999998</v>
      </c>
      <c r="Q30" s="273">
        <v>0</v>
      </c>
      <c r="R30" s="273">
        <v>145.5</v>
      </c>
      <c r="S30" s="56">
        <v>0</v>
      </c>
      <c r="T30" s="56">
        <v>0</v>
      </c>
      <c r="U30" s="56">
        <v>1056.42</v>
      </c>
      <c r="V30" s="56">
        <v>1357301.45</v>
      </c>
      <c r="W30" s="98">
        <v>39493.69</v>
      </c>
      <c r="AA30" s="98">
        <v>37656.5</v>
      </c>
      <c r="AB30" s="98">
        <v>6300</v>
      </c>
      <c r="AC30" s="122">
        <v>96096.5</v>
      </c>
      <c r="AF30" s="122">
        <v>33658.129999999997</v>
      </c>
      <c r="AG30" s="122">
        <v>14322.57</v>
      </c>
      <c r="AK30" s="97">
        <f t="shared" si="1"/>
        <v>502456.89</v>
      </c>
      <c r="AL30" s="63">
        <f t="shared" si="2"/>
        <v>18808.919999999998</v>
      </c>
      <c r="AM30" s="64">
        <f t="shared" si="3"/>
        <v>483647.97000000003</v>
      </c>
      <c r="AN30" s="60">
        <f t="shared" si="4"/>
        <v>83450.19</v>
      </c>
      <c r="AO30" s="59">
        <f t="shared" si="5"/>
        <v>144077.20000000001</v>
      </c>
      <c r="AP30" s="69">
        <f t="shared" si="6"/>
        <v>-60627.010000000009</v>
      </c>
    </row>
    <row r="31" spans="1:42" ht="15" thickBot="1" x14ac:dyDescent="0.25">
      <c r="A31" s="50" t="s">
        <v>373</v>
      </c>
      <c r="B31" s="50" t="s">
        <v>374</v>
      </c>
      <c r="C31" s="86">
        <v>4918</v>
      </c>
      <c r="D31" s="87" t="s">
        <v>715</v>
      </c>
      <c r="E31" s="56" t="s">
        <v>1834</v>
      </c>
      <c r="F31" s="121">
        <v>149703.04000000001</v>
      </c>
      <c r="G31" s="121">
        <v>0</v>
      </c>
      <c r="H31" s="121">
        <v>86074.22</v>
      </c>
      <c r="I31" s="121">
        <v>0</v>
      </c>
      <c r="J31" s="56">
        <v>0</v>
      </c>
      <c r="K31" s="56">
        <v>462295.47</v>
      </c>
      <c r="L31" s="56">
        <v>133366.16</v>
      </c>
      <c r="M31" s="56">
        <v>0</v>
      </c>
      <c r="N31" s="56">
        <v>0</v>
      </c>
      <c r="O31" s="273">
        <v>0</v>
      </c>
      <c r="P31" s="273">
        <v>37292.89</v>
      </c>
      <c r="Q31" s="273">
        <v>0.19</v>
      </c>
      <c r="R31" s="273">
        <v>148.24</v>
      </c>
      <c r="S31" s="56">
        <v>9040.66</v>
      </c>
      <c r="T31" s="56">
        <v>0</v>
      </c>
      <c r="U31" s="56">
        <v>661.99</v>
      </c>
      <c r="V31" s="56">
        <v>1339755.76</v>
      </c>
      <c r="W31" s="98">
        <v>18295.54</v>
      </c>
      <c r="X31" s="98">
        <v>0</v>
      </c>
      <c r="AA31" s="98">
        <v>168937</v>
      </c>
      <c r="AB31" s="98">
        <v>3000</v>
      </c>
      <c r="AC31" s="122">
        <v>230377</v>
      </c>
      <c r="AF31" s="122">
        <v>39699.760000000002</v>
      </c>
      <c r="AG31" s="122">
        <v>14299.54</v>
      </c>
      <c r="AK31" s="97">
        <f t="shared" si="1"/>
        <v>235777.26</v>
      </c>
      <c r="AL31" s="63">
        <f t="shared" si="2"/>
        <v>37441.32</v>
      </c>
      <c r="AM31" s="64">
        <f t="shared" si="3"/>
        <v>198335.94</v>
      </c>
      <c r="AN31" s="60">
        <f t="shared" si="4"/>
        <v>190232.54</v>
      </c>
      <c r="AO31" s="59">
        <f t="shared" si="5"/>
        <v>284376.3</v>
      </c>
      <c r="AP31" s="69">
        <f t="shared" si="6"/>
        <v>-94143.75999999998</v>
      </c>
    </row>
    <row r="32" spans="1:42" ht="15" thickBot="1" x14ac:dyDescent="0.25">
      <c r="A32" s="50" t="s">
        <v>373</v>
      </c>
      <c r="B32" s="50" t="s">
        <v>374</v>
      </c>
      <c r="C32" s="86">
        <v>2308</v>
      </c>
      <c r="D32" s="87" t="s">
        <v>716</v>
      </c>
      <c r="E32" s="56" t="s">
        <v>1835</v>
      </c>
      <c r="F32" s="121">
        <v>196956.4</v>
      </c>
      <c r="G32" s="121">
        <v>50</v>
      </c>
      <c r="H32" s="121">
        <v>70354.73</v>
      </c>
      <c r="I32" s="121">
        <v>0</v>
      </c>
      <c r="J32" s="56">
        <v>0</v>
      </c>
      <c r="K32" s="56">
        <v>1135714.3899999999</v>
      </c>
      <c r="L32" s="56">
        <v>165605.25</v>
      </c>
      <c r="M32" s="56">
        <v>0</v>
      </c>
      <c r="N32" s="56">
        <v>0</v>
      </c>
      <c r="O32" s="273">
        <v>0</v>
      </c>
      <c r="P32" s="273">
        <v>33416.9</v>
      </c>
      <c r="Q32" s="273">
        <v>0</v>
      </c>
      <c r="R32" s="273">
        <v>137.5</v>
      </c>
      <c r="S32" s="56">
        <v>0</v>
      </c>
      <c r="T32" s="56">
        <v>0</v>
      </c>
      <c r="U32" s="56">
        <v>23958.639999999999</v>
      </c>
      <c r="V32" s="56">
        <v>2103448.6</v>
      </c>
      <c r="W32" s="98">
        <v>29045.71</v>
      </c>
      <c r="AA32" s="98">
        <v>113694</v>
      </c>
      <c r="AB32" s="98">
        <v>4000</v>
      </c>
      <c r="AC32" s="122">
        <v>166544</v>
      </c>
      <c r="AF32" s="122">
        <v>27766.83</v>
      </c>
      <c r="AG32" s="122">
        <v>18265.88</v>
      </c>
      <c r="AK32" s="97">
        <f t="shared" si="1"/>
        <v>267361.13</v>
      </c>
      <c r="AL32" s="63">
        <f t="shared" si="2"/>
        <v>33554.400000000001</v>
      </c>
      <c r="AM32" s="64">
        <f t="shared" si="3"/>
        <v>233806.73</v>
      </c>
      <c r="AN32" s="60">
        <f t="shared" si="4"/>
        <v>146739.71</v>
      </c>
      <c r="AO32" s="59">
        <f t="shared" si="5"/>
        <v>212576.71000000002</v>
      </c>
      <c r="AP32" s="69">
        <f t="shared" si="6"/>
        <v>-65837.000000000029</v>
      </c>
    </row>
    <row r="33" spans="1:42" ht="15" thickBot="1" x14ac:dyDescent="0.25">
      <c r="A33" s="50" t="s">
        <v>373</v>
      </c>
      <c r="B33" s="50" t="s">
        <v>374</v>
      </c>
      <c r="C33" s="86">
        <v>1606</v>
      </c>
      <c r="D33" s="87" t="s">
        <v>717</v>
      </c>
      <c r="E33" s="56" t="s">
        <v>1836</v>
      </c>
      <c r="F33" s="121">
        <v>412634.75</v>
      </c>
      <c r="G33" s="121">
        <v>325.25</v>
      </c>
      <c r="H33" s="121">
        <v>92245.49</v>
      </c>
      <c r="I33" s="121">
        <v>0</v>
      </c>
      <c r="J33" s="56">
        <v>0</v>
      </c>
      <c r="K33" s="56">
        <v>431906.47</v>
      </c>
      <c r="L33" s="56">
        <v>291041.53000000003</v>
      </c>
      <c r="M33" s="56">
        <v>0</v>
      </c>
      <c r="N33" s="56">
        <v>0</v>
      </c>
      <c r="O33" s="273">
        <v>0</v>
      </c>
      <c r="P33" s="273">
        <v>29943.27</v>
      </c>
      <c r="Q33" s="273">
        <v>0</v>
      </c>
      <c r="R33" s="273">
        <v>136</v>
      </c>
      <c r="S33" s="56">
        <v>18629.810000000001</v>
      </c>
      <c r="T33" s="56">
        <v>0</v>
      </c>
      <c r="U33" s="56">
        <v>870</v>
      </c>
      <c r="V33" s="56">
        <v>1634028.2</v>
      </c>
      <c r="W33" s="98">
        <v>52434.78</v>
      </c>
      <c r="AA33" s="98">
        <v>63797.5</v>
      </c>
      <c r="AB33" s="98">
        <v>1500</v>
      </c>
      <c r="AC33" s="122">
        <v>102497.5</v>
      </c>
      <c r="AF33" s="122">
        <v>20875.09</v>
      </c>
      <c r="AG33" s="122">
        <v>25676.46</v>
      </c>
      <c r="AK33" s="97">
        <f t="shared" si="1"/>
        <v>505205.49</v>
      </c>
      <c r="AL33" s="63">
        <f t="shared" si="2"/>
        <v>30079.27</v>
      </c>
      <c r="AM33" s="64">
        <f t="shared" si="3"/>
        <v>475126.22</v>
      </c>
      <c r="AN33" s="60">
        <f t="shared" si="4"/>
        <v>117732.28</v>
      </c>
      <c r="AO33" s="59">
        <f t="shared" si="5"/>
        <v>149049.04999999999</v>
      </c>
      <c r="AP33" s="69">
        <f t="shared" si="6"/>
        <v>-31316.76999999999</v>
      </c>
    </row>
    <row r="34" spans="1:42" ht="15" thickBot="1" x14ac:dyDescent="0.25">
      <c r="A34" s="50" t="s">
        <v>373</v>
      </c>
      <c r="B34" s="50" t="s">
        <v>374</v>
      </c>
      <c r="C34" s="86">
        <v>2622</v>
      </c>
      <c r="D34" s="87" t="s">
        <v>718</v>
      </c>
      <c r="E34" s="56" t="s">
        <v>1837</v>
      </c>
      <c r="F34" s="121">
        <v>293263.48</v>
      </c>
      <c r="G34" s="121">
        <v>195</v>
      </c>
      <c r="H34" s="121">
        <v>24154.11</v>
      </c>
      <c r="I34" s="121">
        <v>0</v>
      </c>
      <c r="J34" s="56">
        <v>0</v>
      </c>
      <c r="K34" s="56">
        <v>607397.18000000005</v>
      </c>
      <c r="L34" s="56">
        <v>230688.58</v>
      </c>
      <c r="M34" s="56">
        <v>0</v>
      </c>
      <c r="N34" s="56">
        <v>0</v>
      </c>
      <c r="O34" s="273">
        <v>0</v>
      </c>
      <c r="P34" s="273">
        <v>1700.05</v>
      </c>
      <c r="Q34" s="273">
        <v>252850</v>
      </c>
      <c r="R34" s="273">
        <v>156.02000000000001</v>
      </c>
      <c r="S34" s="56">
        <v>0</v>
      </c>
      <c r="T34" s="56">
        <v>0</v>
      </c>
      <c r="U34" s="56">
        <v>0</v>
      </c>
      <c r="V34" s="56">
        <v>391756.52</v>
      </c>
      <c r="W34" s="98">
        <v>10243.89</v>
      </c>
      <c r="AA34" s="98">
        <v>196832.3</v>
      </c>
      <c r="AB34" s="98">
        <v>6000</v>
      </c>
      <c r="AC34" s="122">
        <v>229642.3</v>
      </c>
      <c r="AF34" s="122">
        <v>33465.49</v>
      </c>
      <c r="AG34" s="122">
        <v>13078.26</v>
      </c>
      <c r="AK34" s="97">
        <f t="shared" si="1"/>
        <v>317612.58999999997</v>
      </c>
      <c r="AL34" s="63">
        <f t="shared" si="2"/>
        <v>254706.06999999998</v>
      </c>
      <c r="AM34" s="64">
        <f t="shared" si="3"/>
        <v>62906.51999999999</v>
      </c>
      <c r="AN34" s="60">
        <f t="shared" si="4"/>
        <v>213076.19</v>
      </c>
      <c r="AO34" s="59">
        <f t="shared" si="5"/>
        <v>276186.05</v>
      </c>
      <c r="AP34" s="69">
        <f t="shared" si="6"/>
        <v>-63109.859999999986</v>
      </c>
    </row>
    <row r="35" spans="1:42" ht="15" thickBot="1" x14ac:dyDescent="0.25">
      <c r="A35" s="50" t="s">
        <v>373</v>
      </c>
      <c r="B35" s="50" t="s">
        <v>374</v>
      </c>
      <c r="C35" s="86">
        <v>2397</v>
      </c>
      <c r="D35" s="87" t="s">
        <v>719</v>
      </c>
      <c r="E35" s="56" t="s">
        <v>1838</v>
      </c>
      <c r="F35" s="121">
        <v>327516.14</v>
      </c>
      <c r="G35" s="121">
        <v>0</v>
      </c>
      <c r="H35" s="121">
        <v>60673.43</v>
      </c>
      <c r="I35" s="121">
        <v>0</v>
      </c>
      <c r="J35" s="56">
        <v>0</v>
      </c>
      <c r="K35" s="56">
        <v>463022.82</v>
      </c>
      <c r="L35" s="56">
        <v>237372.34</v>
      </c>
      <c r="M35" s="56">
        <v>0</v>
      </c>
      <c r="N35" s="56">
        <v>0</v>
      </c>
      <c r="O35" s="273">
        <v>0</v>
      </c>
      <c r="P35" s="273">
        <v>27564.94</v>
      </c>
      <c r="Q35" s="273">
        <v>256380</v>
      </c>
      <c r="R35" s="273">
        <v>1371.02</v>
      </c>
      <c r="S35" s="56">
        <v>0</v>
      </c>
      <c r="T35" s="56">
        <v>0</v>
      </c>
      <c r="U35" s="56">
        <v>0</v>
      </c>
      <c r="V35" s="56">
        <v>459399.49</v>
      </c>
      <c r="W35" s="98">
        <v>1880.23</v>
      </c>
      <c r="AA35" s="98">
        <v>51524</v>
      </c>
      <c r="AB35" s="98">
        <v>0</v>
      </c>
      <c r="AC35" s="122">
        <v>67352</v>
      </c>
      <c r="AF35" s="122">
        <v>54520.37</v>
      </c>
      <c r="AG35" s="122">
        <v>16015.72</v>
      </c>
      <c r="AK35" s="97">
        <f t="shared" si="1"/>
        <v>388189.57</v>
      </c>
      <c r="AL35" s="63">
        <f t="shared" si="2"/>
        <v>285315.96000000002</v>
      </c>
      <c r="AM35" s="64">
        <f t="shared" si="3"/>
        <v>102873.60999999999</v>
      </c>
      <c r="AN35" s="60">
        <f t="shared" si="4"/>
        <v>53404.23</v>
      </c>
      <c r="AO35" s="59">
        <f t="shared" si="5"/>
        <v>137888.09</v>
      </c>
      <c r="AP35" s="69">
        <f t="shared" si="6"/>
        <v>-84483.859999999986</v>
      </c>
    </row>
    <row r="36" spans="1:42" ht="15" thickBot="1" x14ac:dyDescent="0.25">
      <c r="A36" s="50" t="s">
        <v>373</v>
      </c>
      <c r="B36" s="50" t="s">
        <v>374</v>
      </c>
      <c r="C36" s="86">
        <v>1711</v>
      </c>
      <c r="D36" s="87" t="s">
        <v>720</v>
      </c>
      <c r="E36" s="56" t="s">
        <v>1839</v>
      </c>
      <c r="F36" s="121">
        <v>65511.24</v>
      </c>
      <c r="G36" s="121">
        <v>223.5</v>
      </c>
      <c r="H36" s="121">
        <v>31477.03</v>
      </c>
      <c r="I36" s="121">
        <v>0</v>
      </c>
      <c r="J36" s="56">
        <v>0</v>
      </c>
      <c r="K36" s="56">
        <v>722353.54</v>
      </c>
      <c r="L36" s="56">
        <v>158197.85</v>
      </c>
      <c r="M36" s="56">
        <v>0</v>
      </c>
      <c r="N36" s="56">
        <v>0</v>
      </c>
      <c r="O36" s="273">
        <v>0</v>
      </c>
      <c r="P36" s="273">
        <v>24402.49</v>
      </c>
      <c r="Q36" s="273">
        <v>0</v>
      </c>
      <c r="R36" s="273">
        <v>136.69999999999999</v>
      </c>
      <c r="S36" s="56">
        <v>13761.1</v>
      </c>
      <c r="T36" s="56">
        <v>0</v>
      </c>
      <c r="U36" s="56">
        <v>0</v>
      </c>
      <c r="V36" s="56">
        <v>556569.79</v>
      </c>
      <c r="W36" s="98">
        <v>9164.14</v>
      </c>
      <c r="X36" s="98">
        <v>25000</v>
      </c>
      <c r="AA36" s="98">
        <v>91667.9</v>
      </c>
      <c r="AC36" s="122">
        <v>126077.9</v>
      </c>
      <c r="AF36" s="122">
        <v>32587.78</v>
      </c>
      <c r="AG36" s="122">
        <v>16180.13</v>
      </c>
      <c r="AK36" s="97">
        <f t="shared" si="1"/>
        <v>97211.76999999999</v>
      </c>
      <c r="AL36" s="63">
        <f t="shared" si="2"/>
        <v>24539.190000000002</v>
      </c>
      <c r="AM36" s="64">
        <f t="shared" si="3"/>
        <v>72672.579999999987</v>
      </c>
      <c r="AN36" s="60">
        <f t="shared" si="4"/>
        <v>125832.04</v>
      </c>
      <c r="AO36" s="59">
        <f t="shared" si="5"/>
        <v>174845.81</v>
      </c>
      <c r="AP36" s="69">
        <f t="shared" si="6"/>
        <v>-49013.770000000004</v>
      </c>
    </row>
    <row r="37" spans="1:42" ht="15" thickBot="1" x14ac:dyDescent="0.25">
      <c r="A37" s="50" t="s">
        <v>373</v>
      </c>
      <c r="B37" s="50" t="s">
        <v>374</v>
      </c>
      <c r="C37" s="86">
        <v>2477</v>
      </c>
      <c r="D37" s="87" t="s">
        <v>721</v>
      </c>
      <c r="E37" s="56" t="s">
        <v>1840</v>
      </c>
      <c r="F37" s="121">
        <v>83637.59</v>
      </c>
      <c r="G37" s="121">
        <v>3986</v>
      </c>
      <c r="H37" s="121">
        <v>85961.45</v>
      </c>
      <c r="I37" s="121">
        <v>0</v>
      </c>
      <c r="J37" s="56">
        <v>0</v>
      </c>
      <c r="K37" s="56">
        <v>319427.02</v>
      </c>
      <c r="L37" s="56">
        <v>196999.48</v>
      </c>
      <c r="M37" s="56">
        <v>0</v>
      </c>
      <c r="N37" s="56">
        <v>0</v>
      </c>
      <c r="O37" s="273">
        <v>0</v>
      </c>
      <c r="P37" s="273">
        <v>16000</v>
      </c>
      <c r="Q37" s="273">
        <v>0</v>
      </c>
      <c r="R37" s="273">
        <v>146.5</v>
      </c>
      <c r="S37" s="56">
        <v>0</v>
      </c>
      <c r="T37" s="56">
        <v>0</v>
      </c>
      <c r="U37" s="56">
        <v>826</v>
      </c>
      <c r="V37" s="56">
        <v>1714982.69</v>
      </c>
      <c r="W37" s="98">
        <v>13488.9</v>
      </c>
      <c r="X37" s="98">
        <v>0</v>
      </c>
      <c r="AA37" s="98">
        <v>111923</v>
      </c>
      <c r="AB37" s="98">
        <v>2500</v>
      </c>
      <c r="AC37" s="122">
        <v>157153</v>
      </c>
      <c r="AF37" s="122">
        <v>67907.75</v>
      </c>
      <c r="AG37" s="122">
        <v>43022.27</v>
      </c>
      <c r="AK37" s="97">
        <f t="shared" si="1"/>
        <v>173585.03999999998</v>
      </c>
      <c r="AL37" s="63">
        <f t="shared" si="2"/>
        <v>16146.5</v>
      </c>
      <c r="AM37" s="64">
        <f t="shared" si="3"/>
        <v>157438.53999999998</v>
      </c>
      <c r="AN37" s="60">
        <f t="shared" si="4"/>
        <v>127911.9</v>
      </c>
      <c r="AO37" s="59">
        <f t="shared" si="5"/>
        <v>268083.02</v>
      </c>
      <c r="AP37" s="69">
        <f t="shared" si="6"/>
        <v>-140171.12000000002</v>
      </c>
    </row>
    <row r="38" spans="1:42" ht="15" thickBot="1" x14ac:dyDescent="0.25">
      <c r="A38" s="50" t="s">
        <v>373</v>
      </c>
      <c r="B38" s="50" t="s">
        <v>374</v>
      </c>
      <c r="C38" s="86">
        <v>1987</v>
      </c>
      <c r="D38" s="87" t="s">
        <v>722</v>
      </c>
      <c r="E38" s="56" t="s">
        <v>1841</v>
      </c>
      <c r="F38" s="121">
        <v>26723.17</v>
      </c>
      <c r="G38" s="121">
        <v>32901</v>
      </c>
      <c r="H38" s="121">
        <v>77443.600000000006</v>
      </c>
      <c r="I38" s="121">
        <v>0</v>
      </c>
      <c r="J38" s="56">
        <v>0</v>
      </c>
      <c r="K38" s="56">
        <v>1099495.3999999999</v>
      </c>
      <c r="L38" s="56">
        <v>179374.74</v>
      </c>
      <c r="M38" s="56">
        <v>0</v>
      </c>
      <c r="N38" s="56">
        <v>0</v>
      </c>
      <c r="O38" s="273">
        <v>0</v>
      </c>
      <c r="P38" s="273">
        <v>17645.46</v>
      </c>
      <c r="Q38" s="273">
        <v>0</v>
      </c>
      <c r="R38" s="273">
        <v>151</v>
      </c>
      <c r="S38" s="56">
        <v>5400</v>
      </c>
      <c r="T38" s="56">
        <v>0</v>
      </c>
      <c r="U38" s="56">
        <v>0</v>
      </c>
      <c r="V38" s="56">
        <v>2179663.7000000002</v>
      </c>
      <c r="W38" s="98">
        <v>7192.65</v>
      </c>
      <c r="X38" s="98">
        <v>20000</v>
      </c>
      <c r="AA38" s="98">
        <v>105853.5</v>
      </c>
      <c r="AC38" s="122">
        <v>123353.5</v>
      </c>
      <c r="AF38" s="122">
        <v>40275</v>
      </c>
      <c r="AG38" s="122">
        <v>29786.85</v>
      </c>
      <c r="AK38" s="97">
        <f t="shared" si="1"/>
        <v>137067.77000000002</v>
      </c>
      <c r="AL38" s="63">
        <f t="shared" si="2"/>
        <v>17796.46</v>
      </c>
      <c r="AM38" s="64">
        <f t="shared" si="3"/>
        <v>119271.31000000003</v>
      </c>
      <c r="AN38" s="60">
        <f t="shared" si="4"/>
        <v>133046.15</v>
      </c>
      <c r="AO38" s="59">
        <f t="shared" si="5"/>
        <v>193415.35</v>
      </c>
      <c r="AP38" s="69">
        <f t="shared" si="6"/>
        <v>-60369.200000000012</v>
      </c>
    </row>
    <row r="39" spans="1:42" ht="15" thickBot="1" x14ac:dyDescent="0.25">
      <c r="A39" s="50" t="s">
        <v>373</v>
      </c>
      <c r="B39" s="50" t="s">
        <v>374</v>
      </c>
      <c r="C39" s="86">
        <v>3047</v>
      </c>
      <c r="D39" s="87" t="s">
        <v>723</v>
      </c>
      <c r="E39" s="56" t="s">
        <v>1842</v>
      </c>
      <c r="F39" s="121">
        <v>509715.84</v>
      </c>
      <c r="G39" s="121">
        <v>648.5</v>
      </c>
      <c r="H39" s="121">
        <v>16262.78</v>
      </c>
      <c r="I39" s="121">
        <v>0</v>
      </c>
      <c r="J39" s="56">
        <v>0</v>
      </c>
      <c r="K39" s="56">
        <v>-1679373.25</v>
      </c>
      <c r="L39" s="56">
        <v>-1802656.17</v>
      </c>
      <c r="M39" s="56">
        <v>0</v>
      </c>
      <c r="N39" s="56">
        <v>0</v>
      </c>
      <c r="O39" s="273">
        <v>0</v>
      </c>
      <c r="P39" s="273">
        <v>25180.73</v>
      </c>
      <c r="Q39" s="273">
        <v>0</v>
      </c>
      <c r="R39" s="273">
        <v>0</v>
      </c>
      <c r="S39" s="56">
        <v>0</v>
      </c>
      <c r="T39" s="56">
        <v>0</v>
      </c>
      <c r="U39" s="56">
        <v>0</v>
      </c>
      <c r="V39" s="56">
        <v>1994257.35</v>
      </c>
      <c r="W39" s="98">
        <v>31495.37</v>
      </c>
      <c r="AA39" s="98">
        <v>83050</v>
      </c>
      <c r="AB39" s="98">
        <v>1500</v>
      </c>
      <c r="AC39" s="122">
        <v>131622.5</v>
      </c>
      <c r="AF39" s="122">
        <v>50878.48</v>
      </c>
      <c r="AG39" s="122">
        <v>4221993.2</v>
      </c>
      <c r="AK39" s="97">
        <f t="shared" si="1"/>
        <v>526627.12</v>
      </c>
      <c r="AL39" s="63">
        <f t="shared" si="2"/>
        <v>25180.73</v>
      </c>
      <c r="AM39" s="64">
        <f t="shared" si="3"/>
        <v>501446.39</v>
      </c>
      <c r="AN39" s="60">
        <f t="shared" si="4"/>
        <v>116045.37</v>
      </c>
      <c r="AO39" s="59">
        <f t="shared" si="5"/>
        <v>4404494.1800000006</v>
      </c>
      <c r="AP39" s="69">
        <f t="shared" si="6"/>
        <v>-4288448.8100000005</v>
      </c>
    </row>
    <row r="40" spans="1:42" ht="15" thickBot="1" x14ac:dyDescent="0.25">
      <c r="A40" s="50" t="s">
        <v>373</v>
      </c>
      <c r="B40" s="50" t="s">
        <v>374</v>
      </c>
      <c r="C40" s="86">
        <v>2101</v>
      </c>
      <c r="D40" s="87" t="s">
        <v>724</v>
      </c>
      <c r="E40" s="56" t="s">
        <v>1843</v>
      </c>
      <c r="F40" s="121">
        <v>337499.87</v>
      </c>
      <c r="G40" s="121">
        <v>100</v>
      </c>
      <c r="H40" s="121">
        <v>69691.929999999993</v>
      </c>
      <c r="I40" s="121">
        <v>0</v>
      </c>
      <c r="J40" s="56">
        <v>0</v>
      </c>
      <c r="K40" s="56">
        <v>808621.14</v>
      </c>
      <c r="L40" s="56">
        <v>369233.83</v>
      </c>
      <c r="M40" s="56">
        <v>0</v>
      </c>
      <c r="N40" s="56">
        <v>0</v>
      </c>
      <c r="O40" s="273">
        <v>0</v>
      </c>
      <c r="P40" s="273">
        <v>26981.46</v>
      </c>
      <c r="Q40" s="273">
        <v>249260</v>
      </c>
      <c r="R40" s="273">
        <v>147</v>
      </c>
      <c r="S40" s="56">
        <v>10000</v>
      </c>
      <c r="T40" s="56">
        <v>0</v>
      </c>
      <c r="U40" s="56">
        <v>0</v>
      </c>
      <c r="V40" s="56">
        <v>1560653.49</v>
      </c>
      <c r="W40" s="98">
        <v>10104.1</v>
      </c>
      <c r="AA40" s="98">
        <v>134703.5</v>
      </c>
      <c r="AB40" s="98">
        <v>4149</v>
      </c>
      <c r="AC40" s="122">
        <v>184412.5</v>
      </c>
      <c r="AF40" s="122">
        <v>30329.34</v>
      </c>
      <c r="AG40" s="122">
        <v>27581.47</v>
      </c>
      <c r="AK40" s="97">
        <f t="shared" si="1"/>
        <v>407291.8</v>
      </c>
      <c r="AL40" s="63">
        <f t="shared" si="2"/>
        <v>276388.46000000002</v>
      </c>
      <c r="AM40" s="64">
        <f t="shared" si="3"/>
        <v>130903.33999999997</v>
      </c>
      <c r="AN40" s="60">
        <f t="shared" si="4"/>
        <v>148956.6</v>
      </c>
      <c r="AO40" s="59">
        <f t="shared" si="5"/>
        <v>242323.31</v>
      </c>
      <c r="AP40" s="69">
        <f t="shared" si="6"/>
        <v>-93366.709999999992</v>
      </c>
    </row>
    <row r="41" spans="1:42" ht="15" thickBot="1" x14ac:dyDescent="0.25">
      <c r="A41" s="50" t="s">
        <v>373</v>
      </c>
      <c r="B41" s="50" t="s">
        <v>374</v>
      </c>
      <c r="C41" s="86">
        <v>1995</v>
      </c>
      <c r="D41" s="87" t="s">
        <v>725</v>
      </c>
      <c r="E41" s="56" t="s">
        <v>1922</v>
      </c>
      <c r="F41" s="121">
        <v>261710.66</v>
      </c>
      <c r="G41" s="121">
        <v>0</v>
      </c>
      <c r="H41" s="121">
        <v>5288.25</v>
      </c>
      <c r="I41" s="121">
        <v>0</v>
      </c>
      <c r="J41" s="56">
        <v>0</v>
      </c>
      <c r="K41" s="56">
        <v>722218.09</v>
      </c>
      <c r="L41" s="56">
        <v>190457.3</v>
      </c>
      <c r="M41" s="56">
        <v>0</v>
      </c>
      <c r="N41" s="56">
        <v>0</v>
      </c>
      <c r="O41" s="273">
        <v>0</v>
      </c>
      <c r="P41" s="273">
        <v>24035.74</v>
      </c>
      <c r="Q41" s="273">
        <v>35000</v>
      </c>
      <c r="R41" s="273">
        <v>145</v>
      </c>
      <c r="S41" s="56">
        <v>0</v>
      </c>
      <c r="T41" s="56">
        <v>0</v>
      </c>
      <c r="U41" s="56">
        <v>-23800</v>
      </c>
      <c r="V41" s="56">
        <v>1367149.29</v>
      </c>
      <c r="W41" s="98">
        <v>9932.7099999999991</v>
      </c>
      <c r="Y41" s="98">
        <v>0.04</v>
      </c>
      <c r="AA41" s="98">
        <v>104769</v>
      </c>
      <c r="AB41" s="98">
        <v>2500</v>
      </c>
      <c r="AC41" s="122">
        <v>143989</v>
      </c>
      <c r="AF41" s="122">
        <v>40554.47</v>
      </c>
      <c r="AG41" s="122">
        <v>18870.73</v>
      </c>
      <c r="AK41" s="97">
        <f t="shared" si="1"/>
        <v>266998.91000000003</v>
      </c>
      <c r="AL41" s="63">
        <f t="shared" si="2"/>
        <v>59180.740000000005</v>
      </c>
      <c r="AM41" s="64">
        <f t="shared" si="3"/>
        <v>207818.17000000004</v>
      </c>
      <c r="AN41" s="60">
        <f t="shared" si="4"/>
        <v>117201.75</v>
      </c>
      <c r="AO41" s="59">
        <f t="shared" si="5"/>
        <v>203414.2</v>
      </c>
      <c r="AP41" s="69">
        <f t="shared" si="6"/>
        <v>-86212.450000000012</v>
      </c>
    </row>
    <row r="42" spans="1:42" ht="15" thickBot="1" x14ac:dyDescent="0.25">
      <c r="A42" s="50" t="s">
        <v>377</v>
      </c>
      <c r="B42" s="50" t="s">
        <v>378</v>
      </c>
      <c r="C42" s="86">
        <v>3634</v>
      </c>
      <c r="D42" s="87" t="s">
        <v>726</v>
      </c>
      <c r="E42" s="56" t="s">
        <v>1844</v>
      </c>
      <c r="F42" s="121">
        <v>235302.61</v>
      </c>
      <c r="G42" s="121">
        <v>0</v>
      </c>
      <c r="H42" s="121">
        <v>62418.05</v>
      </c>
      <c r="I42" s="121">
        <v>0</v>
      </c>
      <c r="J42" s="56">
        <v>0</v>
      </c>
      <c r="K42" s="56">
        <v>822249.21</v>
      </c>
      <c r="L42" s="56">
        <v>206765.57</v>
      </c>
      <c r="M42" s="56">
        <v>0</v>
      </c>
      <c r="N42" s="56">
        <v>0</v>
      </c>
      <c r="O42" s="273">
        <v>0</v>
      </c>
      <c r="P42" s="273">
        <v>21750.03</v>
      </c>
      <c r="Q42" s="273">
        <v>0</v>
      </c>
      <c r="R42" s="273">
        <v>8475.15</v>
      </c>
      <c r="S42" s="56">
        <v>99433.79</v>
      </c>
      <c r="T42" s="56">
        <v>0</v>
      </c>
      <c r="U42" s="56">
        <v>17400</v>
      </c>
      <c r="V42" s="56">
        <v>1747176.74</v>
      </c>
      <c r="W42" s="98">
        <v>11596.11</v>
      </c>
      <c r="X42" s="98">
        <v>566.21</v>
      </c>
      <c r="AA42" s="98">
        <v>74613</v>
      </c>
      <c r="AB42" s="98">
        <v>0</v>
      </c>
      <c r="AC42" s="122">
        <v>172583</v>
      </c>
      <c r="AF42" s="122">
        <v>29645.52</v>
      </c>
      <c r="AG42" s="122">
        <v>14688.24</v>
      </c>
      <c r="AK42" s="97">
        <f t="shared" si="1"/>
        <v>297720.65999999997</v>
      </c>
      <c r="AL42" s="63">
        <f t="shared" si="2"/>
        <v>30225.18</v>
      </c>
      <c r="AM42" s="64">
        <f t="shared" si="3"/>
        <v>267495.48</v>
      </c>
      <c r="AN42" s="60">
        <f t="shared" si="4"/>
        <v>86775.32</v>
      </c>
      <c r="AO42" s="59">
        <f t="shared" si="5"/>
        <v>216916.75999999998</v>
      </c>
      <c r="AP42" s="69">
        <f t="shared" si="6"/>
        <v>-130141.43999999997</v>
      </c>
    </row>
    <row r="43" spans="1:42" ht="15" thickBot="1" x14ac:dyDescent="0.25">
      <c r="A43" s="50" t="s">
        <v>377</v>
      </c>
      <c r="B43" s="50" t="s">
        <v>378</v>
      </c>
      <c r="C43" s="86">
        <v>4970</v>
      </c>
      <c r="D43" s="87" t="s">
        <v>727</v>
      </c>
      <c r="E43" s="56" t="s">
        <v>1845</v>
      </c>
      <c r="F43" s="121">
        <v>408411.21</v>
      </c>
      <c r="G43" s="121">
        <v>0</v>
      </c>
      <c r="H43" s="121">
        <v>262070.55</v>
      </c>
      <c r="I43" s="121">
        <v>0</v>
      </c>
      <c r="J43" s="56">
        <v>0</v>
      </c>
      <c r="K43" s="56">
        <v>435999.5</v>
      </c>
      <c r="L43" s="56">
        <v>164580.96</v>
      </c>
      <c r="M43" s="56">
        <v>0</v>
      </c>
      <c r="N43" s="56">
        <v>0</v>
      </c>
      <c r="O43" s="273">
        <v>0</v>
      </c>
      <c r="P43" s="273">
        <v>36161.360000000001</v>
      </c>
      <c r="Q43" s="273">
        <v>0</v>
      </c>
      <c r="R43" s="273">
        <v>66</v>
      </c>
      <c r="S43" s="56">
        <v>0</v>
      </c>
      <c r="T43" s="56">
        <v>0</v>
      </c>
      <c r="U43" s="56">
        <v>10553.97</v>
      </c>
      <c r="V43" s="56">
        <v>2580473.12</v>
      </c>
      <c r="W43" s="98">
        <v>92510.34</v>
      </c>
      <c r="Y43" s="98">
        <v>0</v>
      </c>
      <c r="AA43" s="98">
        <v>108045.5</v>
      </c>
      <c r="AB43" s="98">
        <v>740</v>
      </c>
      <c r="AC43" s="122">
        <v>205395.5</v>
      </c>
      <c r="AF43" s="122">
        <v>128727.33</v>
      </c>
      <c r="AG43" s="122">
        <v>20500.88</v>
      </c>
      <c r="AK43" s="97">
        <f t="shared" si="1"/>
        <v>670481.76</v>
      </c>
      <c r="AL43" s="63">
        <f t="shared" si="2"/>
        <v>36227.360000000001</v>
      </c>
      <c r="AM43" s="64">
        <f t="shared" si="3"/>
        <v>634254.4</v>
      </c>
      <c r="AN43" s="60">
        <f t="shared" si="4"/>
        <v>201295.84</v>
      </c>
      <c r="AO43" s="59">
        <f t="shared" si="5"/>
        <v>354623.71</v>
      </c>
      <c r="AP43" s="69">
        <f t="shared" si="6"/>
        <v>-153327.87000000002</v>
      </c>
    </row>
    <row r="44" spans="1:42" ht="15" thickBot="1" x14ac:dyDescent="0.25">
      <c r="A44" s="50" t="s">
        <v>377</v>
      </c>
      <c r="B44" s="50" t="s">
        <v>378</v>
      </c>
      <c r="C44" s="86">
        <v>3463</v>
      </c>
      <c r="D44" s="87" t="s">
        <v>728</v>
      </c>
      <c r="E44" s="56" t="s">
        <v>1846</v>
      </c>
      <c r="F44" s="121">
        <v>512573.55</v>
      </c>
      <c r="G44" s="121">
        <v>0</v>
      </c>
      <c r="H44" s="121">
        <v>92769.8</v>
      </c>
      <c r="I44" s="121">
        <v>0</v>
      </c>
      <c r="J44" s="56">
        <v>0</v>
      </c>
      <c r="K44" s="56">
        <v>272738.40000000002</v>
      </c>
      <c r="L44" s="56">
        <v>149584.12</v>
      </c>
      <c r="M44" s="56">
        <v>0</v>
      </c>
      <c r="N44" s="56">
        <v>0</v>
      </c>
      <c r="O44" s="273">
        <v>0</v>
      </c>
      <c r="P44" s="273">
        <v>23412.65</v>
      </c>
      <c r="Q44" s="273">
        <v>0</v>
      </c>
      <c r="R44" s="273">
        <v>73.5</v>
      </c>
      <c r="S44" s="56">
        <v>0</v>
      </c>
      <c r="T44" s="56">
        <v>0</v>
      </c>
      <c r="U44" s="56">
        <v>4242.8</v>
      </c>
      <c r="V44" s="56">
        <v>1682922.85</v>
      </c>
      <c r="W44" s="98">
        <v>16944.22</v>
      </c>
      <c r="AA44" s="98">
        <v>85890</v>
      </c>
      <c r="AB44" s="98">
        <v>848</v>
      </c>
      <c r="AC44" s="122">
        <v>151865</v>
      </c>
      <c r="AF44" s="122">
        <v>70101.009999999995</v>
      </c>
      <c r="AG44" s="122">
        <v>12217.73</v>
      </c>
      <c r="AK44" s="97">
        <f t="shared" si="1"/>
        <v>605343.35</v>
      </c>
      <c r="AL44" s="63">
        <f t="shared" si="2"/>
        <v>23486.15</v>
      </c>
      <c r="AM44" s="64">
        <f t="shared" si="3"/>
        <v>581857.19999999995</v>
      </c>
      <c r="AN44" s="60">
        <f t="shared" si="4"/>
        <v>103682.22</v>
      </c>
      <c r="AO44" s="59">
        <f t="shared" si="5"/>
        <v>234183.74000000002</v>
      </c>
      <c r="AP44" s="69">
        <f t="shared" si="6"/>
        <v>-130501.52000000002</v>
      </c>
    </row>
    <row r="45" spans="1:42" ht="15" thickBot="1" x14ac:dyDescent="0.25">
      <c r="A45" s="50" t="s">
        <v>377</v>
      </c>
      <c r="B45" s="50" t="s">
        <v>378</v>
      </c>
      <c r="C45" s="86">
        <v>1364</v>
      </c>
      <c r="D45" s="87" t="s">
        <v>729</v>
      </c>
      <c r="E45" s="56" t="s">
        <v>1847</v>
      </c>
      <c r="F45" s="121">
        <v>171685.69</v>
      </c>
      <c r="G45" s="121">
        <v>0</v>
      </c>
      <c r="H45" s="121">
        <v>54361.43</v>
      </c>
      <c r="I45" s="121">
        <v>0</v>
      </c>
      <c r="J45" s="56">
        <v>0</v>
      </c>
      <c r="K45" s="56">
        <v>468253.29</v>
      </c>
      <c r="L45" s="56">
        <v>70027.06</v>
      </c>
      <c r="M45" s="56">
        <v>0</v>
      </c>
      <c r="N45" s="56">
        <v>0</v>
      </c>
      <c r="O45" s="273">
        <v>0</v>
      </c>
      <c r="P45" s="273">
        <v>15464.47</v>
      </c>
      <c r="Q45" s="273">
        <v>0</v>
      </c>
      <c r="R45" s="273">
        <v>0</v>
      </c>
      <c r="S45" s="56">
        <v>0</v>
      </c>
      <c r="T45" s="56">
        <v>0</v>
      </c>
      <c r="U45" s="56">
        <v>0</v>
      </c>
      <c r="V45" s="56">
        <v>1664645.88</v>
      </c>
      <c r="W45" s="98">
        <v>29510.1</v>
      </c>
      <c r="AA45" s="98">
        <v>60637.5</v>
      </c>
      <c r="AB45" s="98">
        <v>1500</v>
      </c>
      <c r="AC45" s="122">
        <v>97197.5</v>
      </c>
      <c r="AF45" s="122">
        <v>17037.12</v>
      </c>
      <c r="AG45" s="122">
        <v>15862.92</v>
      </c>
      <c r="AK45" s="97">
        <f t="shared" si="1"/>
        <v>226047.12</v>
      </c>
      <c r="AL45" s="63">
        <f t="shared" si="2"/>
        <v>15464.47</v>
      </c>
      <c r="AM45" s="64">
        <f t="shared" si="3"/>
        <v>210582.65</v>
      </c>
      <c r="AN45" s="60">
        <f t="shared" si="4"/>
        <v>91647.6</v>
      </c>
      <c r="AO45" s="59">
        <f t="shared" si="5"/>
        <v>130097.54</v>
      </c>
      <c r="AP45" s="69">
        <f t="shared" si="6"/>
        <v>-38449.939999999988</v>
      </c>
    </row>
    <row r="46" spans="1:42" ht="15" thickBot="1" x14ac:dyDescent="0.25">
      <c r="A46" s="50" t="s">
        <v>377</v>
      </c>
      <c r="B46" s="50" t="s">
        <v>378</v>
      </c>
      <c r="C46" s="86">
        <v>4858</v>
      </c>
      <c r="D46" s="87" t="s">
        <v>730</v>
      </c>
      <c r="E46" s="56" t="s">
        <v>1848</v>
      </c>
      <c r="F46" s="121">
        <v>137699.91</v>
      </c>
      <c r="G46" s="121">
        <v>0</v>
      </c>
      <c r="H46" s="121">
        <v>129444.41</v>
      </c>
      <c r="I46" s="121">
        <v>0</v>
      </c>
      <c r="J46" s="56">
        <v>0</v>
      </c>
      <c r="K46" s="56">
        <v>3114118.43</v>
      </c>
      <c r="L46" s="56">
        <v>122372.66</v>
      </c>
      <c r="M46" s="56">
        <v>0</v>
      </c>
      <c r="N46" s="56">
        <v>0</v>
      </c>
      <c r="O46" s="273">
        <v>0</v>
      </c>
      <c r="P46" s="273">
        <v>90361.4</v>
      </c>
      <c r="Q46" s="273">
        <v>0</v>
      </c>
      <c r="R46" s="273">
        <v>70</v>
      </c>
      <c r="S46" s="56">
        <v>0</v>
      </c>
      <c r="T46" s="56">
        <v>0</v>
      </c>
      <c r="U46" s="56">
        <v>0</v>
      </c>
      <c r="V46" s="56">
        <v>349948.56</v>
      </c>
      <c r="W46" s="98">
        <v>18666.97</v>
      </c>
      <c r="Y46" s="98">
        <v>1072.94</v>
      </c>
      <c r="AA46" s="98">
        <v>108027.5</v>
      </c>
      <c r="AB46" s="98">
        <v>1500</v>
      </c>
      <c r="AC46" s="122">
        <v>162211.5</v>
      </c>
      <c r="AF46" s="122">
        <v>69714.62</v>
      </c>
      <c r="AG46" s="122">
        <v>20368.46</v>
      </c>
      <c r="AK46" s="97">
        <f t="shared" si="1"/>
        <v>267144.32000000001</v>
      </c>
      <c r="AL46" s="63">
        <f t="shared" si="2"/>
        <v>90431.4</v>
      </c>
      <c r="AM46" s="64">
        <f t="shared" si="3"/>
        <v>176712.92</v>
      </c>
      <c r="AN46" s="60">
        <f t="shared" si="4"/>
        <v>129267.41</v>
      </c>
      <c r="AO46" s="59">
        <f t="shared" si="5"/>
        <v>252294.58</v>
      </c>
      <c r="AP46" s="69">
        <f t="shared" si="6"/>
        <v>-123027.16999999998</v>
      </c>
    </row>
    <row r="47" spans="1:42" ht="15" thickBot="1" x14ac:dyDescent="0.25">
      <c r="A47" s="50" t="s">
        <v>377</v>
      </c>
      <c r="B47" s="50" t="s">
        <v>378</v>
      </c>
      <c r="C47" s="86">
        <v>3450</v>
      </c>
      <c r="D47" s="87" t="s">
        <v>731</v>
      </c>
      <c r="E47" s="56" t="s">
        <v>1849</v>
      </c>
      <c r="F47" s="121">
        <v>442186.63</v>
      </c>
      <c r="G47" s="121">
        <v>0</v>
      </c>
      <c r="H47" s="121">
        <v>41246.26</v>
      </c>
      <c r="I47" s="121">
        <v>0</v>
      </c>
      <c r="J47" s="56">
        <v>0</v>
      </c>
      <c r="K47" s="56">
        <v>604760.4</v>
      </c>
      <c r="L47" s="56">
        <v>75551.58</v>
      </c>
      <c r="M47" s="56">
        <v>0</v>
      </c>
      <c r="N47" s="56">
        <v>0</v>
      </c>
      <c r="O47" s="273">
        <v>0</v>
      </c>
      <c r="P47" s="273">
        <v>21373.040000000001</v>
      </c>
      <c r="Q47" s="273">
        <v>0</v>
      </c>
      <c r="R47" s="273">
        <v>0</v>
      </c>
      <c r="S47" s="56">
        <v>0</v>
      </c>
      <c r="T47" s="56">
        <v>0</v>
      </c>
      <c r="U47" s="56">
        <v>0</v>
      </c>
      <c r="V47" s="56">
        <v>1610762.41</v>
      </c>
      <c r="W47" s="98">
        <v>13446.85</v>
      </c>
      <c r="AA47" s="98">
        <v>81190.5</v>
      </c>
      <c r="AB47" s="98">
        <v>1500</v>
      </c>
      <c r="AC47" s="122">
        <v>161387.5</v>
      </c>
      <c r="AF47" s="122">
        <v>69956.009999999995</v>
      </c>
      <c r="AG47" s="122">
        <v>14582.47</v>
      </c>
      <c r="AK47" s="97">
        <f t="shared" si="1"/>
        <v>483432.89</v>
      </c>
      <c r="AL47" s="63">
        <f t="shared" si="2"/>
        <v>21373.040000000001</v>
      </c>
      <c r="AM47" s="64">
        <f t="shared" si="3"/>
        <v>462059.85000000003</v>
      </c>
      <c r="AN47" s="60">
        <f t="shared" si="4"/>
        <v>96137.35</v>
      </c>
      <c r="AO47" s="59">
        <f t="shared" si="5"/>
        <v>245925.98</v>
      </c>
      <c r="AP47" s="69">
        <f t="shared" si="6"/>
        <v>-149788.63</v>
      </c>
    </row>
    <row r="48" spans="1:42" ht="15" thickBot="1" x14ac:dyDescent="0.25">
      <c r="A48" s="50" t="s">
        <v>377</v>
      </c>
      <c r="B48" s="50" t="s">
        <v>378</v>
      </c>
      <c r="C48" s="86">
        <v>2633</v>
      </c>
      <c r="D48" s="87" t="s">
        <v>732</v>
      </c>
      <c r="E48" s="56" t="s">
        <v>1850</v>
      </c>
      <c r="F48" s="121">
        <v>381933.61</v>
      </c>
      <c r="G48" s="121">
        <v>0</v>
      </c>
      <c r="H48" s="121">
        <v>77124.66</v>
      </c>
      <c r="I48" s="121">
        <v>0</v>
      </c>
      <c r="J48" s="56">
        <v>0</v>
      </c>
      <c r="K48" s="56">
        <v>640347.56000000006</v>
      </c>
      <c r="L48" s="56">
        <v>63935.17</v>
      </c>
      <c r="M48" s="56">
        <v>0</v>
      </c>
      <c r="N48" s="56">
        <v>0</v>
      </c>
      <c r="O48" s="273">
        <v>0</v>
      </c>
      <c r="P48" s="273">
        <v>21294.23</v>
      </c>
      <c r="Q48" s="273">
        <v>0</v>
      </c>
      <c r="R48" s="273">
        <v>0</v>
      </c>
      <c r="S48" s="56">
        <v>0</v>
      </c>
      <c r="T48" s="56">
        <v>0</v>
      </c>
      <c r="U48" s="56">
        <v>0</v>
      </c>
      <c r="V48" s="56">
        <v>2707380.46</v>
      </c>
      <c r="W48" s="98">
        <v>48692.57</v>
      </c>
      <c r="AA48" s="98">
        <v>113225</v>
      </c>
      <c r="AB48" s="98">
        <v>2070</v>
      </c>
      <c r="AC48" s="122">
        <v>197882</v>
      </c>
      <c r="AF48" s="122">
        <v>81026.73</v>
      </c>
      <c r="AG48" s="122">
        <v>17866.66</v>
      </c>
      <c r="AK48" s="97">
        <f t="shared" si="1"/>
        <v>459058.27</v>
      </c>
      <c r="AL48" s="63">
        <f t="shared" si="2"/>
        <v>21294.23</v>
      </c>
      <c r="AM48" s="64">
        <f t="shared" si="3"/>
        <v>437764.04000000004</v>
      </c>
      <c r="AN48" s="60">
        <f t="shared" si="4"/>
        <v>163987.57</v>
      </c>
      <c r="AO48" s="59">
        <f t="shared" si="5"/>
        <v>296775.38999999996</v>
      </c>
      <c r="AP48" s="69">
        <f t="shared" si="6"/>
        <v>-132787.81999999995</v>
      </c>
    </row>
    <row r="49" spans="1:42" ht="15" thickBot="1" x14ac:dyDescent="0.25">
      <c r="A49" s="50" t="s">
        <v>377</v>
      </c>
      <c r="B49" s="50" t="s">
        <v>378</v>
      </c>
      <c r="C49" s="86">
        <v>1642</v>
      </c>
      <c r="D49" s="87" t="s">
        <v>733</v>
      </c>
      <c r="E49" s="56" t="s">
        <v>1923</v>
      </c>
      <c r="F49" s="121">
        <v>329490.73</v>
      </c>
      <c r="G49" s="121">
        <v>0</v>
      </c>
      <c r="H49" s="121">
        <v>59052.68</v>
      </c>
      <c r="I49" s="121">
        <v>0</v>
      </c>
      <c r="J49" s="56">
        <v>0</v>
      </c>
      <c r="K49" s="56">
        <v>596342.74</v>
      </c>
      <c r="L49" s="56">
        <v>160777.66</v>
      </c>
      <c r="M49" s="56">
        <v>0</v>
      </c>
      <c r="N49" s="56">
        <v>0</v>
      </c>
      <c r="O49" s="273">
        <v>0</v>
      </c>
      <c r="P49" s="273">
        <v>14177.34</v>
      </c>
      <c r="Q49" s="273">
        <v>0</v>
      </c>
      <c r="R49" s="273">
        <v>0</v>
      </c>
      <c r="S49" s="56">
        <v>0</v>
      </c>
      <c r="T49" s="56">
        <v>0</v>
      </c>
      <c r="U49" s="56">
        <v>0</v>
      </c>
      <c r="V49" s="56">
        <v>2321309.19</v>
      </c>
      <c r="W49" s="98">
        <v>17764.03</v>
      </c>
      <c r="AA49" s="98">
        <v>75819.5</v>
      </c>
      <c r="AB49" s="98">
        <v>1500</v>
      </c>
      <c r="AC49" s="122">
        <v>96249.5</v>
      </c>
      <c r="AD49" s="122">
        <v>5137</v>
      </c>
      <c r="AF49" s="122">
        <v>23170.87</v>
      </c>
      <c r="AG49" s="122">
        <v>16242.75</v>
      </c>
      <c r="AK49" s="97">
        <f t="shared" si="1"/>
        <v>388543.41</v>
      </c>
      <c r="AL49" s="63">
        <f t="shared" si="2"/>
        <v>14177.34</v>
      </c>
      <c r="AM49" s="64">
        <f t="shared" si="3"/>
        <v>374366.06999999995</v>
      </c>
      <c r="AN49" s="60">
        <f t="shared" si="4"/>
        <v>95083.53</v>
      </c>
      <c r="AO49" s="59">
        <f t="shared" si="5"/>
        <v>140800.12</v>
      </c>
      <c r="AP49" s="69">
        <f t="shared" si="6"/>
        <v>-45716.59</v>
      </c>
    </row>
    <row r="50" spans="1:42" ht="15" thickBot="1" x14ac:dyDescent="0.25">
      <c r="A50" s="50" t="s">
        <v>377</v>
      </c>
      <c r="B50" s="50" t="s">
        <v>378</v>
      </c>
      <c r="C50" s="86">
        <v>2100</v>
      </c>
      <c r="D50" s="87" t="s">
        <v>734</v>
      </c>
      <c r="E50" s="56" t="s">
        <v>1933</v>
      </c>
      <c r="F50" s="121">
        <v>555639.98</v>
      </c>
      <c r="G50" s="121">
        <v>0</v>
      </c>
      <c r="H50" s="121">
        <v>35992.019999999997</v>
      </c>
      <c r="I50" s="121">
        <v>0</v>
      </c>
      <c r="J50" s="56">
        <v>0</v>
      </c>
      <c r="K50" s="56">
        <v>1383385.82</v>
      </c>
      <c r="L50" s="56">
        <v>215938.66</v>
      </c>
      <c r="M50" s="56">
        <v>0</v>
      </c>
      <c r="N50" s="56">
        <v>0</v>
      </c>
      <c r="O50" s="273">
        <v>0</v>
      </c>
      <c r="P50" s="273">
        <v>17811.53</v>
      </c>
      <c r="Q50" s="273">
        <v>0</v>
      </c>
      <c r="R50" s="273">
        <v>0</v>
      </c>
      <c r="S50" s="56">
        <v>0</v>
      </c>
      <c r="T50" s="56">
        <v>0</v>
      </c>
      <c r="U50" s="56">
        <v>0</v>
      </c>
      <c r="V50" s="56">
        <v>991778.49</v>
      </c>
      <c r="W50" s="98">
        <v>21826.78</v>
      </c>
      <c r="Y50" s="98">
        <v>30.7</v>
      </c>
      <c r="AA50" s="98">
        <v>69607</v>
      </c>
      <c r="AB50" s="98">
        <v>1500</v>
      </c>
      <c r="AC50" s="122">
        <v>95167</v>
      </c>
      <c r="AE50" s="122">
        <v>700</v>
      </c>
      <c r="AF50" s="122">
        <v>38383.699999999997</v>
      </c>
      <c r="AG50" s="122">
        <v>19255.46</v>
      </c>
      <c r="AK50" s="97">
        <f t="shared" si="1"/>
        <v>591632</v>
      </c>
      <c r="AL50" s="63">
        <f t="shared" si="2"/>
        <v>17811.53</v>
      </c>
      <c r="AM50" s="64">
        <f t="shared" si="3"/>
        <v>573820.47</v>
      </c>
      <c r="AN50" s="60">
        <f t="shared" si="4"/>
        <v>92964.479999999996</v>
      </c>
      <c r="AO50" s="59">
        <f t="shared" si="5"/>
        <v>153506.16</v>
      </c>
      <c r="AP50" s="69">
        <f t="shared" si="6"/>
        <v>-60541.680000000008</v>
      </c>
    </row>
    <row r="51" spans="1:42" ht="15" thickBot="1" x14ac:dyDescent="0.25">
      <c r="A51" s="50" t="s">
        <v>377</v>
      </c>
      <c r="B51" s="50" t="s">
        <v>378</v>
      </c>
      <c r="C51" s="86">
        <v>1785</v>
      </c>
      <c r="D51" s="87" t="s">
        <v>735</v>
      </c>
      <c r="E51" s="56" t="s">
        <v>1934</v>
      </c>
      <c r="F51" s="121">
        <v>157933.74</v>
      </c>
      <c r="G51" s="121">
        <v>0</v>
      </c>
      <c r="H51" s="121">
        <v>91387.62</v>
      </c>
      <c r="I51" s="121">
        <v>0</v>
      </c>
      <c r="J51" s="56">
        <v>0</v>
      </c>
      <c r="K51" s="56">
        <v>2814680.95</v>
      </c>
      <c r="L51" s="56">
        <v>80139.14</v>
      </c>
      <c r="M51" s="56">
        <v>0</v>
      </c>
      <c r="N51" s="56">
        <v>0</v>
      </c>
      <c r="O51" s="273">
        <v>0</v>
      </c>
      <c r="P51" s="273">
        <v>28445.33</v>
      </c>
      <c r="Q51" s="273">
        <v>0</v>
      </c>
      <c r="R51" s="273">
        <v>74.77</v>
      </c>
      <c r="S51" s="56">
        <v>0</v>
      </c>
      <c r="T51" s="56">
        <v>0</v>
      </c>
      <c r="U51" s="56">
        <v>0</v>
      </c>
      <c r="V51" s="56">
        <v>667821.93000000005</v>
      </c>
      <c r="W51" s="98">
        <v>19421.2</v>
      </c>
      <c r="Y51" s="98">
        <v>0</v>
      </c>
      <c r="AA51" s="98">
        <v>91213.5</v>
      </c>
      <c r="AB51" s="98">
        <v>1500</v>
      </c>
      <c r="AC51" s="122">
        <v>101533.5</v>
      </c>
      <c r="AF51" s="122">
        <v>27269.13</v>
      </c>
      <c r="AG51" s="122">
        <v>17681.71</v>
      </c>
      <c r="AK51" s="97">
        <f t="shared" si="1"/>
        <v>249321.36</v>
      </c>
      <c r="AL51" s="63">
        <f t="shared" si="2"/>
        <v>28520.100000000002</v>
      </c>
      <c r="AM51" s="64">
        <f t="shared" si="3"/>
        <v>220801.25999999998</v>
      </c>
      <c r="AN51" s="60">
        <f t="shared" si="4"/>
        <v>112134.7</v>
      </c>
      <c r="AO51" s="59">
        <f t="shared" si="5"/>
        <v>146484.34</v>
      </c>
      <c r="AP51" s="69">
        <f t="shared" si="6"/>
        <v>-34349.64</v>
      </c>
    </row>
    <row r="52" spans="1:42" ht="15" thickBot="1" x14ac:dyDescent="0.25">
      <c r="A52" s="50" t="s">
        <v>369</v>
      </c>
      <c r="B52" s="50" t="s">
        <v>382</v>
      </c>
      <c r="C52" s="86">
        <v>1114</v>
      </c>
      <c r="D52" s="87" t="s">
        <v>736</v>
      </c>
      <c r="E52" s="56" t="s">
        <v>1851</v>
      </c>
      <c r="F52" s="121">
        <v>343557.1</v>
      </c>
      <c r="G52" s="121">
        <v>38285</v>
      </c>
      <c r="H52" s="121">
        <v>19517.25</v>
      </c>
      <c r="I52" s="121">
        <v>0</v>
      </c>
      <c r="J52" s="56">
        <v>0</v>
      </c>
      <c r="K52" s="56">
        <v>900762.33</v>
      </c>
      <c r="L52" s="56">
        <v>197292.54</v>
      </c>
      <c r="M52" s="56">
        <v>0</v>
      </c>
      <c r="N52" s="56">
        <v>0</v>
      </c>
      <c r="O52" s="273">
        <v>7500</v>
      </c>
      <c r="P52" s="273">
        <v>8270.5400000000009</v>
      </c>
      <c r="Q52" s="273">
        <v>0</v>
      </c>
      <c r="R52" s="273">
        <v>2528</v>
      </c>
      <c r="S52" s="56">
        <v>0</v>
      </c>
      <c r="T52" s="56">
        <v>0</v>
      </c>
      <c r="U52" s="56">
        <v>0</v>
      </c>
      <c r="V52" s="56">
        <v>2139773.89</v>
      </c>
      <c r="W52" s="98">
        <v>56511.45</v>
      </c>
      <c r="AA52" s="98">
        <v>56542.5</v>
      </c>
      <c r="AC52" s="122">
        <v>56542.5</v>
      </c>
      <c r="AF52" s="122">
        <v>19947.63</v>
      </c>
      <c r="AG52" s="122">
        <v>18526.91</v>
      </c>
      <c r="AI52" s="122">
        <v>0</v>
      </c>
      <c r="AK52" s="97">
        <f t="shared" si="1"/>
        <v>401359.35</v>
      </c>
      <c r="AL52" s="63">
        <f t="shared" si="2"/>
        <v>18298.54</v>
      </c>
      <c r="AM52" s="64">
        <f t="shared" si="3"/>
        <v>383060.81</v>
      </c>
      <c r="AN52" s="60">
        <f t="shared" si="4"/>
        <v>113053.95</v>
      </c>
      <c r="AO52" s="59">
        <f t="shared" si="5"/>
        <v>95017.040000000008</v>
      </c>
      <c r="AP52" s="69">
        <f t="shared" si="6"/>
        <v>18036.909999999989</v>
      </c>
    </row>
    <row r="53" spans="1:42" ht="15" thickBot="1" x14ac:dyDescent="0.25">
      <c r="A53" s="50" t="s">
        <v>369</v>
      </c>
      <c r="B53" s="50" t="s">
        <v>382</v>
      </c>
      <c r="C53" s="86">
        <v>595</v>
      </c>
      <c r="D53" s="87" t="s">
        <v>737</v>
      </c>
      <c r="E53" s="56" t="s">
        <v>1852</v>
      </c>
      <c r="F53" s="121">
        <v>303675.94</v>
      </c>
      <c r="G53" s="121">
        <v>75108</v>
      </c>
      <c r="H53" s="121">
        <v>17699</v>
      </c>
      <c r="I53" s="121">
        <v>0</v>
      </c>
      <c r="J53" s="56">
        <v>0</v>
      </c>
      <c r="K53" s="56">
        <v>410807.5</v>
      </c>
      <c r="L53" s="56">
        <v>151663.29</v>
      </c>
      <c r="M53" s="56">
        <v>0</v>
      </c>
      <c r="N53" s="56">
        <v>0</v>
      </c>
      <c r="O53" s="273">
        <v>6000</v>
      </c>
      <c r="P53" s="273">
        <v>6945.46</v>
      </c>
      <c r="Q53" s="273">
        <v>0</v>
      </c>
      <c r="R53" s="273">
        <v>972</v>
      </c>
      <c r="S53" s="56">
        <v>0</v>
      </c>
      <c r="T53" s="56">
        <v>0</v>
      </c>
      <c r="U53" s="56">
        <v>0</v>
      </c>
      <c r="V53" s="56">
        <v>293207.49</v>
      </c>
      <c r="W53" s="98">
        <v>22908.71</v>
      </c>
      <c r="AA53" s="98">
        <v>39912</v>
      </c>
      <c r="AC53" s="122">
        <v>39912</v>
      </c>
      <c r="AF53" s="122">
        <v>16274.36</v>
      </c>
      <c r="AG53" s="122">
        <v>8542.9699999999993</v>
      </c>
      <c r="AK53" s="97">
        <f t="shared" si="1"/>
        <v>396482.94</v>
      </c>
      <c r="AL53" s="63">
        <f t="shared" si="2"/>
        <v>13917.46</v>
      </c>
      <c r="AM53" s="64">
        <f t="shared" si="3"/>
        <v>382565.48</v>
      </c>
      <c r="AN53" s="60">
        <f t="shared" si="4"/>
        <v>62820.71</v>
      </c>
      <c r="AO53" s="59">
        <f t="shared" si="5"/>
        <v>64729.33</v>
      </c>
      <c r="AP53" s="69">
        <f t="shared" si="6"/>
        <v>-1908.6200000000026</v>
      </c>
    </row>
    <row r="54" spans="1:42" ht="15" thickBot="1" x14ac:dyDescent="0.25">
      <c r="A54" s="50" t="s">
        <v>369</v>
      </c>
      <c r="B54" s="50" t="s">
        <v>382</v>
      </c>
      <c r="C54" s="86">
        <v>1925</v>
      </c>
      <c r="D54" s="87" t="s">
        <v>738</v>
      </c>
      <c r="E54" s="56" t="s">
        <v>1853</v>
      </c>
      <c r="F54" s="121">
        <v>203038.11</v>
      </c>
      <c r="G54" s="121">
        <v>43038</v>
      </c>
      <c r="H54" s="121">
        <v>35914.33</v>
      </c>
      <c r="I54" s="121">
        <v>0</v>
      </c>
      <c r="J54" s="56">
        <v>0</v>
      </c>
      <c r="K54" s="56">
        <v>925439.75</v>
      </c>
      <c r="L54" s="56">
        <v>147217.20000000001</v>
      </c>
      <c r="M54" s="56">
        <v>0</v>
      </c>
      <c r="N54" s="56">
        <v>0</v>
      </c>
      <c r="O54" s="273">
        <v>3587</v>
      </c>
      <c r="P54" s="273">
        <v>19863.05</v>
      </c>
      <c r="Q54" s="273">
        <v>0</v>
      </c>
      <c r="R54" s="273">
        <v>9579</v>
      </c>
      <c r="S54" s="56">
        <v>0</v>
      </c>
      <c r="T54" s="56">
        <v>0</v>
      </c>
      <c r="U54" s="56">
        <v>-85.13</v>
      </c>
      <c r="V54" s="56">
        <v>1946315.03</v>
      </c>
      <c r="W54" s="98">
        <v>80053.119999999995</v>
      </c>
      <c r="AA54" s="98">
        <v>43179.5</v>
      </c>
      <c r="AC54" s="122">
        <v>77759.5</v>
      </c>
      <c r="AF54" s="122">
        <v>30124.92</v>
      </c>
      <c r="AG54" s="122">
        <v>32405.22</v>
      </c>
      <c r="AI54" s="122">
        <v>0</v>
      </c>
      <c r="AK54" s="97">
        <f t="shared" si="1"/>
        <v>281990.44</v>
      </c>
      <c r="AL54" s="63">
        <f t="shared" si="2"/>
        <v>33029.050000000003</v>
      </c>
      <c r="AM54" s="64">
        <f t="shared" si="3"/>
        <v>248961.39</v>
      </c>
      <c r="AN54" s="60">
        <f t="shared" si="4"/>
        <v>123232.62</v>
      </c>
      <c r="AO54" s="59">
        <f t="shared" si="5"/>
        <v>140289.64000000001</v>
      </c>
      <c r="AP54" s="69">
        <f t="shared" si="6"/>
        <v>-17057.020000000019</v>
      </c>
    </row>
    <row r="55" spans="1:42" ht="15" thickBot="1" x14ac:dyDescent="0.25">
      <c r="A55" s="50" t="s">
        <v>369</v>
      </c>
      <c r="B55" s="50" t="s">
        <v>382</v>
      </c>
      <c r="C55" s="86">
        <v>3610</v>
      </c>
      <c r="D55" s="87" t="s">
        <v>739</v>
      </c>
      <c r="E55" s="56" t="s">
        <v>1854</v>
      </c>
      <c r="F55" s="121">
        <v>555617.82999999996</v>
      </c>
      <c r="G55" s="121">
        <v>77862.5</v>
      </c>
      <c r="H55" s="121">
        <v>77571.37</v>
      </c>
      <c r="I55" s="121">
        <v>0</v>
      </c>
      <c r="J55" s="56">
        <v>0</v>
      </c>
      <c r="K55" s="56">
        <v>896803.13</v>
      </c>
      <c r="L55" s="56">
        <v>424952.08</v>
      </c>
      <c r="M55" s="56">
        <v>0</v>
      </c>
      <c r="N55" s="56">
        <v>0</v>
      </c>
      <c r="O55" s="273">
        <v>11100</v>
      </c>
      <c r="P55" s="273">
        <v>33031.550000000003</v>
      </c>
      <c r="Q55" s="273">
        <v>0</v>
      </c>
      <c r="R55" s="273">
        <v>6227</v>
      </c>
      <c r="S55" s="56">
        <v>0</v>
      </c>
      <c r="T55" s="56">
        <v>0</v>
      </c>
      <c r="U55" s="56">
        <v>0</v>
      </c>
      <c r="V55" s="56">
        <v>2217512.62</v>
      </c>
      <c r="W55" s="98">
        <v>189013.23</v>
      </c>
      <c r="AA55" s="98">
        <v>124015</v>
      </c>
      <c r="AC55" s="122">
        <v>154585</v>
      </c>
      <c r="AF55" s="122">
        <v>71643.520000000004</v>
      </c>
      <c r="AG55" s="122">
        <v>32793.5</v>
      </c>
      <c r="AK55" s="97">
        <f t="shared" si="1"/>
        <v>711051.7</v>
      </c>
      <c r="AL55" s="63">
        <f t="shared" si="2"/>
        <v>50358.55</v>
      </c>
      <c r="AM55" s="64">
        <f t="shared" si="3"/>
        <v>660693.14999999991</v>
      </c>
      <c r="AN55" s="60">
        <f t="shared" si="4"/>
        <v>313028.23</v>
      </c>
      <c r="AO55" s="59">
        <f t="shared" si="5"/>
        <v>259022.02000000002</v>
      </c>
      <c r="AP55" s="69">
        <f t="shared" si="6"/>
        <v>54006.209999999963</v>
      </c>
    </row>
    <row r="56" spans="1:42" ht="15" thickBot="1" x14ac:dyDescent="0.25">
      <c r="A56" s="50" t="s">
        <v>369</v>
      </c>
      <c r="B56" s="50" t="s">
        <v>382</v>
      </c>
      <c r="C56" s="86">
        <v>4226</v>
      </c>
      <c r="D56" s="87" t="s">
        <v>740</v>
      </c>
      <c r="E56" s="56" t="s">
        <v>1855</v>
      </c>
      <c r="F56" s="121">
        <v>506146.68</v>
      </c>
      <c r="G56" s="121">
        <v>83981.5</v>
      </c>
      <c r="H56" s="121">
        <v>49713.29</v>
      </c>
      <c r="I56" s="121">
        <v>0</v>
      </c>
      <c r="J56" s="56">
        <v>0</v>
      </c>
      <c r="K56" s="56">
        <v>845051.54</v>
      </c>
      <c r="L56" s="56">
        <v>150334.62</v>
      </c>
      <c r="M56" s="56">
        <v>0</v>
      </c>
      <c r="N56" s="56">
        <v>0</v>
      </c>
      <c r="O56" s="273">
        <v>11600</v>
      </c>
      <c r="P56" s="273">
        <v>25053.27</v>
      </c>
      <c r="Q56" s="273">
        <v>0</v>
      </c>
      <c r="R56" s="273">
        <v>6586</v>
      </c>
      <c r="S56" s="56">
        <v>0</v>
      </c>
      <c r="T56" s="56">
        <v>0</v>
      </c>
      <c r="U56" s="56">
        <v>0</v>
      </c>
      <c r="V56" s="56">
        <v>1921030.3</v>
      </c>
      <c r="W56" s="98">
        <v>172579.93</v>
      </c>
      <c r="AA56" s="98">
        <v>86855</v>
      </c>
      <c r="AC56" s="122">
        <v>119345</v>
      </c>
      <c r="AF56" s="122">
        <v>42112.79</v>
      </c>
      <c r="AG56" s="122">
        <v>30648.85</v>
      </c>
      <c r="AK56" s="97">
        <f t="shared" si="1"/>
        <v>639841.47</v>
      </c>
      <c r="AL56" s="63">
        <f t="shared" si="2"/>
        <v>43239.270000000004</v>
      </c>
      <c r="AM56" s="64">
        <f t="shared" si="3"/>
        <v>596602.19999999995</v>
      </c>
      <c r="AN56" s="60">
        <f t="shared" si="4"/>
        <v>259434.93</v>
      </c>
      <c r="AO56" s="59">
        <f t="shared" si="5"/>
        <v>192106.64</v>
      </c>
      <c r="AP56" s="69">
        <f t="shared" si="6"/>
        <v>67328.289999999979</v>
      </c>
    </row>
    <row r="57" spans="1:42" ht="15" thickBot="1" x14ac:dyDescent="0.25">
      <c r="A57" s="50" t="s">
        <v>369</v>
      </c>
      <c r="B57" s="50" t="s">
        <v>382</v>
      </c>
      <c r="C57" s="86">
        <v>2265</v>
      </c>
      <c r="D57" s="87" t="s">
        <v>741</v>
      </c>
      <c r="E57" s="56" t="s">
        <v>1856</v>
      </c>
      <c r="F57" s="121">
        <v>312152.14</v>
      </c>
      <c r="G57" s="121">
        <v>30641</v>
      </c>
      <c r="H57" s="121">
        <v>57360.97</v>
      </c>
      <c r="I57" s="121">
        <v>0</v>
      </c>
      <c r="J57" s="56">
        <v>0</v>
      </c>
      <c r="K57" s="56">
        <v>771492.33</v>
      </c>
      <c r="L57" s="56">
        <v>206791.38</v>
      </c>
      <c r="M57" s="56">
        <v>0</v>
      </c>
      <c r="N57" s="56">
        <v>0</v>
      </c>
      <c r="O57" s="273">
        <v>13546</v>
      </c>
      <c r="P57" s="273">
        <v>22365.66</v>
      </c>
      <c r="Q57" s="273">
        <v>0</v>
      </c>
      <c r="R57" s="273">
        <v>1218</v>
      </c>
      <c r="S57" s="56">
        <v>0</v>
      </c>
      <c r="T57" s="56">
        <v>0</v>
      </c>
      <c r="U57" s="56">
        <v>0</v>
      </c>
      <c r="V57" s="56">
        <v>1915444.77</v>
      </c>
      <c r="W57" s="98">
        <v>122268.7</v>
      </c>
      <c r="AA57" s="98">
        <v>117206</v>
      </c>
      <c r="AC57" s="122">
        <v>146426</v>
      </c>
      <c r="AF57" s="122">
        <v>33909.089999999997</v>
      </c>
      <c r="AG57" s="122">
        <v>30535.14</v>
      </c>
      <c r="AK57" s="97">
        <f t="shared" si="1"/>
        <v>400154.11</v>
      </c>
      <c r="AL57" s="63">
        <f t="shared" si="2"/>
        <v>37129.660000000003</v>
      </c>
      <c r="AM57" s="64">
        <f t="shared" si="3"/>
        <v>363024.44999999995</v>
      </c>
      <c r="AN57" s="60">
        <f t="shared" si="4"/>
        <v>239474.7</v>
      </c>
      <c r="AO57" s="59">
        <f t="shared" si="5"/>
        <v>210870.22999999998</v>
      </c>
      <c r="AP57" s="69">
        <f t="shared" si="6"/>
        <v>28604.47000000003</v>
      </c>
    </row>
    <row r="58" spans="1:42" ht="15" thickBot="1" x14ac:dyDescent="0.25">
      <c r="A58" s="50" t="s">
        <v>369</v>
      </c>
      <c r="B58" s="50" t="s">
        <v>382</v>
      </c>
      <c r="C58" s="86">
        <v>1848</v>
      </c>
      <c r="D58" s="87" t="s">
        <v>742</v>
      </c>
      <c r="E58" s="56" t="s">
        <v>1857</v>
      </c>
      <c r="F58" s="121">
        <v>188907.39</v>
      </c>
      <c r="G58" s="121">
        <v>32804.5</v>
      </c>
      <c r="H58" s="121">
        <v>16521.7</v>
      </c>
      <c r="I58" s="121">
        <v>0</v>
      </c>
      <c r="J58" s="56">
        <v>0</v>
      </c>
      <c r="K58" s="56">
        <v>743204.13</v>
      </c>
      <c r="L58" s="56">
        <v>197430.81</v>
      </c>
      <c r="M58" s="56">
        <v>0</v>
      </c>
      <c r="N58" s="56">
        <v>0</v>
      </c>
      <c r="O58" s="273">
        <v>12844</v>
      </c>
      <c r="P58" s="273">
        <v>15971.91</v>
      </c>
      <c r="Q58" s="273">
        <v>0</v>
      </c>
      <c r="R58" s="273">
        <v>1879</v>
      </c>
      <c r="S58" s="56">
        <v>0</v>
      </c>
      <c r="T58" s="56">
        <v>0</v>
      </c>
      <c r="U58" s="56">
        <v>-24.34</v>
      </c>
      <c r="V58" s="56">
        <v>1650781.62</v>
      </c>
      <c r="W58" s="98">
        <v>72171.350000000006</v>
      </c>
      <c r="AA58" s="98">
        <v>45118.5</v>
      </c>
      <c r="AC58" s="122">
        <v>70877.5</v>
      </c>
      <c r="AF58" s="122">
        <v>36743.86</v>
      </c>
      <c r="AG58" s="122">
        <v>27251.200000000001</v>
      </c>
      <c r="AK58" s="97">
        <f t="shared" si="1"/>
        <v>238233.59000000003</v>
      </c>
      <c r="AL58" s="63">
        <f t="shared" si="2"/>
        <v>30694.91</v>
      </c>
      <c r="AM58" s="64">
        <f t="shared" si="3"/>
        <v>207538.68000000002</v>
      </c>
      <c r="AN58" s="60">
        <f t="shared" si="4"/>
        <v>117289.85</v>
      </c>
      <c r="AO58" s="59">
        <f t="shared" si="5"/>
        <v>134872.56</v>
      </c>
      <c r="AP58" s="69">
        <f t="shared" si="6"/>
        <v>-17582.709999999992</v>
      </c>
    </row>
    <row r="59" spans="1:42" ht="15" thickBot="1" x14ac:dyDescent="0.25">
      <c r="A59" s="50" t="s">
        <v>369</v>
      </c>
      <c r="B59" s="50" t="s">
        <v>382</v>
      </c>
      <c r="C59" s="86">
        <v>1945</v>
      </c>
      <c r="D59" s="87" t="s">
        <v>743</v>
      </c>
      <c r="E59" s="56" t="s">
        <v>1858</v>
      </c>
      <c r="F59" s="121">
        <v>107811.23</v>
      </c>
      <c r="G59" s="121">
        <v>43281</v>
      </c>
      <c r="H59" s="121">
        <v>33351.79</v>
      </c>
      <c r="I59" s="121">
        <v>0</v>
      </c>
      <c r="J59" s="56">
        <v>0</v>
      </c>
      <c r="K59" s="56">
        <v>968601.02</v>
      </c>
      <c r="L59" s="56">
        <v>169585.01</v>
      </c>
      <c r="M59" s="56">
        <v>0</v>
      </c>
      <c r="N59" s="56">
        <v>0</v>
      </c>
      <c r="O59" s="273">
        <v>990</v>
      </c>
      <c r="P59" s="273">
        <v>20245.25</v>
      </c>
      <c r="Q59" s="273">
        <v>0</v>
      </c>
      <c r="R59" s="273">
        <v>1525</v>
      </c>
      <c r="S59" s="56">
        <v>0</v>
      </c>
      <c r="T59" s="56">
        <v>0</v>
      </c>
      <c r="U59" s="56">
        <v>-108.11</v>
      </c>
      <c r="V59" s="56">
        <v>2032099.69</v>
      </c>
      <c r="W59" s="98">
        <v>123352.6</v>
      </c>
      <c r="AA59" s="98">
        <v>56206.5</v>
      </c>
      <c r="AC59" s="122">
        <v>98066.5</v>
      </c>
      <c r="AF59" s="122">
        <v>25377.97</v>
      </c>
      <c r="AG59" s="122">
        <v>28772.98</v>
      </c>
      <c r="AI59" s="122">
        <v>920</v>
      </c>
      <c r="AK59" s="97">
        <f t="shared" si="1"/>
        <v>184444.02</v>
      </c>
      <c r="AL59" s="63">
        <f t="shared" si="2"/>
        <v>22760.25</v>
      </c>
      <c r="AM59" s="64">
        <f t="shared" si="3"/>
        <v>161683.76999999999</v>
      </c>
      <c r="AN59" s="60">
        <f t="shared" si="4"/>
        <v>179559.1</v>
      </c>
      <c r="AO59" s="59">
        <f t="shared" si="5"/>
        <v>153137.45000000001</v>
      </c>
      <c r="AP59" s="69">
        <f t="shared" si="6"/>
        <v>26421.649999999994</v>
      </c>
    </row>
    <row r="60" spans="1:42" ht="15" thickBot="1" x14ac:dyDescent="0.25">
      <c r="A60" s="50" t="s">
        <v>369</v>
      </c>
      <c r="B60" s="50" t="s">
        <v>382</v>
      </c>
      <c r="C60" s="86">
        <v>4776</v>
      </c>
      <c r="D60" s="87" t="s">
        <v>744</v>
      </c>
      <c r="E60" s="56" t="s">
        <v>1859</v>
      </c>
      <c r="F60" s="121">
        <v>163915.5</v>
      </c>
      <c r="G60" s="121">
        <v>105116</v>
      </c>
      <c r="H60" s="121">
        <v>39550</v>
      </c>
      <c r="I60" s="121">
        <v>0</v>
      </c>
      <c r="J60" s="56">
        <v>0</v>
      </c>
      <c r="K60" s="56">
        <v>1546917.34</v>
      </c>
      <c r="L60" s="56">
        <v>168978.84</v>
      </c>
      <c r="M60" s="56">
        <v>0</v>
      </c>
      <c r="N60" s="56">
        <v>0</v>
      </c>
      <c r="O60" s="273">
        <v>15300</v>
      </c>
      <c r="P60" s="273">
        <v>38023.39</v>
      </c>
      <c r="Q60" s="273">
        <v>0</v>
      </c>
      <c r="R60" s="273">
        <v>7008</v>
      </c>
      <c r="S60" s="56">
        <v>0</v>
      </c>
      <c r="T60" s="56">
        <v>0</v>
      </c>
      <c r="U60" s="56">
        <v>0</v>
      </c>
      <c r="V60" s="56">
        <v>1174038.5</v>
      </c>
      <c r="W60" s="98">
        <v>230869.13</v>
      </c>
      <c r="AA60" s="98">
        <v>77595</v>
      </c>
      <c r="AC60" s="122">
        <v>127535</v>
      </c>
      <c r="AF60" s="122">
        <v>91713.81</v>
      </c>
      <c r="AG60" s="122">
        <v>33032.36</v>
      </c>
      <c r="AK60" s="97">
        <f t="shared" si="1"/>
        <v>308581.5</v>
      </c>
      <c r="AL60" s="63">
        <f t="shared" si="2"/>
        <v>60331.39</v>
      </c>
      <c r="AM60" s="64">
        <f t="shared" si="3"/>
        <v>248250.11</v>
      </c>
      <c r="AN60" s="60">
        <f t="shared" si="4"/>
        <v>308464.13</v>
      </c>
      <c r="AO60" s="59">
        <f t="shared" si="5"/>
        <v>252281.16999999998</v>
      </c>
      <c r="AP60" s="69">
        <f t="shared" si="6"/>
        <v>56182.960000000021</v>
      </c>
    </row>
    <row r="61" spans="1:42" ht="15" thickBot="1" x14ac:dyDescent="0.25">
      <c r="A61" s="50" t="s">
        <v>369</v>
      </c>
      <c r="B61" s="50" t="s">
        <v>382</v>
      </c>
      <c r="C61" s="86">
        <v>5154</v>
      </c>
      <c r="D61" s="87" t="s">
        <v>745</v>
      </c>
      <c r="E61" s="56" t="s">
        <v>1860</v>
      </c>
      <c r="F61" s="121">
        <v>765832.56</v>
      </c>
      <c r="G61" s="121">
        <v>252763.5</v>
      </c>
      <c r="H61" s="121">
        <v>49184.18</v>
      </c>
      <c r="I61" s="121">
        <v>0</v>
      </c>
      <c r="J61" s="56">
        <v>0</v>
      </c>
      <c r="K61" s="56">
        <v>1090803.33</v>
      </c>
      <c r="L61" s="56">
        <v>611434.76</v>
      </c>
      <c r="M61" s="56">
        <v>0</v>
      </c>
      <c r="N61" s="56">
        <v>0</v>
      </c>
      <c r="O61" s="273">
        <v>14700</v>
      </c>
      <c r="P61" s="273">
        <v>40640.71</v>
      </c>
      <c r="Q61" s="273">
        <v>0</v>
      </c>
      <c r="R61" s="273">
        <v>10404</v>
      </c>
      <c r="S61" s="56">
        <v>0</v>
      </c>
      <c r="T61" s="56">
        <v>0</v>
      </c>
      <c r="U61" s="56">
        <v>0</v>
      </c>
      <c r="V61" s="56">
        <v>3795531.45</v>
      </c>
      <c r="W61" s="98">
        <v>263536.15999999997</v>
      </c>
      <c r="AA61" s="98">
        <v>139485.5</v>
      </c>
      <c r="AC61" s="122">
        <v>209145.5</v>
      </c>
      <c r="AF61" s="122">
        <v>67551.350000000006</v>
      </c>
      <c r="AG61" s="122">
        <v>87451.82</v>
      </c>
      <c r="AK61" s="97">
        <f t="shared" si="1"/>
        <v>1067780.24</v>
      </c>
      <c r="AL61" s="63">
        <f t="shared" si="2"/>
        <v>65744.709999999992</v>
      </c>
      <c r="AM61" s="64">
        <f t="shared" si="3"/>
        <v>1002035.53</v>
      </c>
      <c r="AN61" s="60">
        <f t="shared" si="4"/>
        <v>403021.66</v>
      </c>
      <c r="AO61" s="59">
        <f t="shared" si="5"/>
        <v>364148.67</v>
      </c>
      <c r="AP61" s="69">
        <f t="shared" si="6"/>
        <v>38872.989999999991</v>
      </c>
    </row>
    <row r="62" spans="1:42" ht="15" thickBot="1" x14ac:dyDescent="0.25">
      <c r="A62" s="50" t="s">
        <v>369</v>
      </c>
      <c r="B62" s="50" t="s">
        <v>382</v>
      </c>
      <c r="C62" s="86">
        <v>3300</v>
      </c>
      <c r="D62" s="87" t="s">
        <v>746</v>
      </c>
      <c r="E62" s="56" t="s">
        <v>1861</v>
      </c>
      <c r="F62" s="121">
        <v>112631.55</v>
      </c>
      <c r="G62" s="121">
        <v>74016</v>
      </c>
      <c r="H62" s="121">
        <v>44407</v>
      </c>
      <c r="I62" s="121">
        <v>0</v>
      </c>
      <c r="J62" s="56">
        <v>0</v>
      </c>
      <c r="K62" s="56">
        <v>562890.85</v>
      </c>
      <c r="L62" s="56">
        <v>204314.66</v>
      </c>
      <c r="M62" s="56">
        <v>0</v>
      </c>
      <c r="N62" s="56">
        <v>0</v>
      </c>
      <c r="O62" s="273">
        <v>6074</v>
      </c>
      <c r="P62" s="273">
        <v>29594.49</v>
      </c>
      <c r="Q62" s="273">
        <v>0</v>
      </c>
      <c r="R62" s="273">
        <v>4532</v>
      </c>
      <c r="S62" s="56">
        <v>0</v>
      </c>
      <c r="T62" s="56">
        <v>0</v>
      </c>
      <c r="U62" s="56">
        <v>-630</v>
      </c>
      <c r="V62" s="56">
        <v>1606269.64</v>
      </c>
      <c r="W62" s="98">
        <v>123672.11</v>
      </c>
      <c r="AA62" s="98">
        <v>65502.5</v>
      </c>
      <c r="AC62" s="122">
        <v>98092.5</v>
      </c>
      <c r="AF62" s="122">
        <v>49877.27</v>
      </c>
      <c r="AG62" s="122">
        <v>32340.41</v>
      </c>
      <c r="AI62" s="122">
        <v>0</v>
      </c>
      <c r="AK62" s="97">
        <f t="shared" si="1"/>
        <v>231054.55</v>
      </c>
      <c r="AL62" s="63">
        <f t="shared" si="2"/>
        <v>40200.490000000005</v>
      </c>
      <c r="AM62" s="64">
        <f t="shared" si="3"/>
        <v>190854.06</v>
      </c>
      <c r="AN62" s="60">
        <f t="shared" si="4"/>
        <v>189174.61</v>
      </c>
      <c r="AO62" s="59">
        <f t="shared" si="5"/>
        <v>180310.18</v>
      </c>
      <c r="AP62" s="69">
        <f t="shared" si="6"/>
        <v>8864.429999999993</v>
      </c>
    </row>
    <row r="63" spans="1:42" ht="15" thickBot="1" x14ac:dyDescent="0.25">
      <c r="A63" s="50" t="s">
        <v>369</v>
      </c>
      <c r="B63" s="50" t="s">
        <v>382</v>
      </c>
      <c r="C63" s="86">
        <v>2046</v>
      </c>
      <c r="D63" s="87" t="s">
        <v>747</v>
      </c>
      <c r="E63" s="56" t="s">
        <v>1862</v>
      </c>
      <c r="F63" s="121">
        <v>225019.61</v>
      </c>
      <c r="G63" s="121">
        <v>109622.5</v>
      </c>
      <c r="H63" s="121">
        <v>41140.980000000003</v>
      </c>
      <c r="I63" s="121">
        <v>0</v>
      </c>
      <c r="J63" s="56">
        <v>0</v>
      </c>
      <c r="K63" s="56">
        <v>524913.80000000005</v>
      </c>
      <c r="L63" s="56">
        <v>155499.60999999999</v>
      </c>
      <c r="M63" s="56">
        <v>0</v>
      </c>
      <c r="N63" s="56">
        <v>0</v>
      </c>
      <c r="O63" s="273">
        <v>12000</v>
      </c>
      <c r="P63" s="273">
        <v>25254.93</v>
      </c>
      <c r="Q63" s="273">
        <v>0</v>
      </c>
      <c r="R63" s="273">
        <v>11149.44</v>
      </c>
      <c r="S63" s="56">
        <v>0</v>
      </c>
      <c r="T63" s="56">
        <v>0</v>
      </c>
      <c r="U63" s="56">
        <v>-214.2</v>
      </c>
      <c r="V63" s="56">
        <v>2640334.33</v>
      </c>
      <c r="W63" s="98">
        <v>102983.69</v>
      </c>
      <c r="AA63" s="98">
        <v>83969.5</v>
      </c>
      <c r="AC63" s="122">
        <v>83969.5</v>
      </c>
      <c r="AF63" s="122">
        <v>35194.65</v>
      </c>
      <c r="AG63" s="122">
        <v>23394.04</v>
      </c>
      <c r="AI63" s="122">
        <v>0</v>
      </c>
      <c r="AK63" s="97">
        <f t="shared" si="1"/>
        <v>375783.08999999997</v>
      </c>
      <c r="AL63" s="63">
        <f t="shared" si="2"/>
        <v>48404.37</v>
      </c>
      <c r="AM63" s="64">
        <f t="shared" si="3"/>
        <v>327378.71999999997</v>
      </c>
      <c r="AN63" s="60">
        <f t="shared" si="4"/>
        <v>186953.19</v>
      </c>
      <c r="AO63" s="59">
        <f t="shared" si="5"/>
        <v>142558.19</v>
      </c>
      <c r="AP63" s="69">
        <f t="shared" si="6"/>
        <v>44395</v>
      </c>
    </row>
    <row r="64" spans="1:42" ht="15" thickBot="1" x14ac:dyDescent="0.25">
      <c r="A64" s="50" t="s">
        <v>369</v>
      </c>
      <c r="B64" s="50" t="s">
        <v>382</v>
      </c>
      <c r="C64" s="86">
        <v>1475</v>
      </c>
      <c r="D64" s="87" t="s">
        <v>748</v>
      </c>
      <c r="E64" s="56" t="s">
        <v>1924</v>
      </c>
      <c r="F64" s="121">
        <v>129659.4</v>
      </c>
      <c r="G64" s="121">
        <v>52254</v>
      </c>
      <c r="H64" s="121">
        <v>7853.04</v>
      </c>
      <c r="I64" s="121">
        <v>0</v>
      </c>
      <c r="J64" s="56">
        <v>0</v>
      </c>
      <c r="K64" s="56">
        <v>1685041.82</v>
      </c>
      <c r="L64" s="56">
        <v>175866</v>
      </c>
      <c r="M64" s="56">
        <v>0</v>
      </c>
      <c r="N64" s="56">
        <v>0</v>
      </c>
      <c r="O64" s="273">
        <v>11820</v>
      </c>
      <c r="P64" s="273">
        <v>17822.12</v>
      </c>
      <c r="Q64" s="273">
        <v>0</v>
      </c>
      <c r="R64" s="273">
        <v>2288</v>
      </c>
      <c r="S64" s="56">
        <v>0</v>
      </c>
      <c r="T64" s="56">
        <v>0</v>
      </c>
      <c r="U64" s="56">
        <v>-15.66</v>
      </c>
      <c r="V64" s="56">
        <v>2029021.21</v>
      </c>
      <c r="W64" s="98">
        <v>58633.94</v>
      </c>
      <c r="AA64" s="98">
        <v>50736</v>
      </c>
      <c r="AC64" s="122">
        <v>50736</v>
      </c>
      <c r="AF64" s="122">
        <v>37266.04</v>
      </c>
      <c r="AG64" s="122">
        <v>34411.879999999997</v>
      </c>
      <c r="AI64" s="122">
        <v>1272.5</v>
      </c>
      <c r="AK64" s="97">
        <f t="shared" si="1"/>
        <v>189766.44</v>
      </c>
      <c r="AL64" s="63">
        <f t="shared" si="2"/>
        <v>31930.12</v>
      </c>
      <c r="AM64" s="64">
        <f t="shared" si="3"/>
        <v>157836.32</v>
      </c>
      <c r="AN64" s="60">
        <f t="shared" si="4"/>
        <v>109369.94</v>
      </c>
      <c r="AO64" s="59">
        <f t="shared" si="5"/>
        <v>123686.42000000001</v>
      </c>
      <c r="AP64" s="69">
        <f t="shared" si="6"/>
        <v>-14316.48000000001</v>
      </c>
    </row>
    <row r="65" spans="1:42" ht="15" thickBot="1" x14ac:dyDescent="0.25">
      <c r="A65" s="50" t="s">
        <v>385</v>
      </c>
      <c r="B65" s="50" t="s">
        <v>386</v>
      </c>
      <c r="C65" s="86">
        <v>1295</v>
      </c>
      <c r="D65" s="87" t="s">
        <v>749</v>
      </c>
      <c r="E65" s="56" t="s">
        <v>1863</v>
      </c>
      <c r="F65" s="121">
        <v>412059.16</v>
      </c>
      <c r="G65" s="121">
        <v>0</v>
      </c>
      <c r="H65" s="121">
        <v>21312.38</v>
      </c>
      <c r="I65" s="121">
        <v>0</v>
      </c>
      <c r="J65" s="56">
        <v>0</v>
      </c>
      <c r="K65" s="56">
        <v>2430809.9</v>
      </c>
      <c r="L65" s="56">
        <v>1375.45</v>
      </c>
      <c r="M65" s="56">
        <v>0</v>
      </c>
      <c r="N65" s="56">
        <v>0</v>
      </c>
      <c r="O65" s="273">
        <v>14517</v>
      </c>
      <c r="P65" s="273">
        <v>25514</v>
      </c>
      <c r="Q65" s="273">
        <v>0</v>
      </c>
      <c r="R65" s="273">
        <v>0</v>
      </c>
      <c r="S65" s="56">
        <v>0</v>
      </c>
      <c r="T65" s="56">
        <v>0</v>
      </c>
      <c r="U65" s="56">
        <v>268</v>
      </c>
      <c r="V65" s="56">
        <v>849648.43</v>
      </c>
      <c r="W65" s="98">
        <v>31619.55</v>
      </c>
      <c r="AA65" s="98">
        <v>114198</v>
      </c>
      <c r="AB65" s="98">
        <v>20000</v>
      </c>
      <c r="AC65" s="122">
        <v>114198</v>
      </c>
      <c r="AF65" s="122">
        <v>34466.660000000003</v>
      </c>
      <c r="AG65" s="122">
        <v>12273.29</v>
      </c>
      <c r="AK65" s="97">
        <f t="shared" si="1"/>
        <v>433371.54</v>
      </c>
      <c r="AL65" s="63">
        <f t="shared" si="2"/>
        <v>40031</v>
      </c>
      <c r="AM65" s="64">
        <f t="shared" si="3"/>
        <v>393340.54</v>
      </c>
      <c r="AN65" s="60">
        <f t="shared" si="4"/>
        <v>165817.54999999999</v>
      </c>
      <c r="AO65" s="59">
        <f t="shared" si="5"/>
        <v>160937.95000000001</v>
      </c>
      <c r="AP65" s="69">
        <f t="shared" si="6"/>
        <v>4879.5999999999767</v>
      </c>
    </row>
    <row r="66" spans="1:42" ht="15" thickBot="1" x14ac:dyDescent="0.25">
      <c r="A66" s="50" t="s">
        <v>385</v>
      </c>
      <c r="B66" s="50" t="s">
        <v>386</v>
      </c>
      <c r="C66" s="86">
        <v>1368</v>
      </c>
      <c r="D66" s="87" t="s">
        <v>750</v>
      </c>
      <c r="E66" s="56" t="s">
        <v>1864</v>
      </c>
      <c r="F66" s="121">
        <v>539780.63</v>
      </c>
      <c r="G66" s="121">
        <v>0</v>
      </c>
      <c r="H66" s="121">
        <v>18705.16</v>
      </c>
      <c r="I66" s="121">
        <v>0</v>
      </c>
      <c r="J66" s="56">
        <v>0</v>
      </c>
      <c r="K66" s="56">
        <v>687260.52</v>
      </c>
      <c r="L66" s="56">
        <v>33007.61</v>
      </c>
      <c r="M66" s="56">
        <v>0</v>
      </c>
      <c r="N66" s="56">
        <v>0</v>
      </c>
      <c r="O66" s="273">
        <v>7000</v>
      </c>
      <c r="P66" s="273">
        <v>0</v>
      </c>
      <c r="Q66" s="273">
        <v>0</v>
      </c>
      <c r="R66" s="273">
        <v>0</v>
      </c>
      <c r="S66" s="56">
        <v>0</v>
      </c>
      <c r="T66" s="56">
        <v>0</v>
      </c>
      <c r="U66" s="56">
        <v>-50621.01</v>
      </c>
      <c r="V66" s="56">
        <v>236925.61</v>
      </c>
      <c r="W66" s="98">
        <v>28458.27</v>
      </c>
      <c r="X66" s="98">
        <v>0</v>
      </c>
      <c r="AA66" s="98">
        <v>98730</v>
      </c>
      <c r="AB66" s="98">
        <v>20000</v>
      </c>
      <c r="AC66" s="122">
        <v>98730</v>
      </c>
      <c r="AF66" s="122">
        <v>10793.31</v>
      </c>
      <c r="AG66" s="122">
        <v>15909.98</v>
      </c>
      <c r="AK66" s="97">
        <f t="shared" si="1"/>
        <v>558485.79</v>
      </c>
      <c r="AL66" s="63">
        <f t="shared" si="2"/>
        <v>7000</v>
      </c>
      <c r="AM66" s="64">
        <f t="shared" si="3"/>
        <v>551485.79</v>
      </c>
      <c r="AN66" s="60">
        <f t="shared" si="4"/>
        <v>147188.27000000002</v>
      </c>
      <c r="AO66" s="59">
        <f t="shared" si="5"/>
        <v>125433.29</v>
      </c>
      <c r="AP66" s="69">
        <f t="shared" si="6"/>
        <v>21754.980000000025</v>
      </c>
    </row>
    <row r="67" spans="1:42" ht="15" thickBot="1" x14ac:dyDescent="0.25">
      <c r="A67" s="50" t="s">
        <v>385</v>
      </c>
      <c r="B67" s="50" t="s">
        <v>386</v>
      </c>
      <c r="C67" s="86">
        <v>2588</v>
      </c>
      <c r="D67" s="87" t="s">
        <v>751</v>
      </c>
      <c r="E67" s="56" t="s">
        <v>1865</v>
      </c>
      <c r="F67" s="121">
        <v>271172.71999999997</v>
      </c>
      <c r="G67" s="121">
        <v>0</v>
      </c>
      <c r="H67" s="121">
        <v>59345.54</v>
      </c>
      <c r="I67" s="121">
        <v>0</v>
      </c>
      <c r="J67" s="56">
        <v>0</v>
      </c>
      <c r="K67" s="56">
        <v>676259</v>
      </c>
      <c r="L67" s="56">
        <v>58603.28</v>
      </c>
      <c r="M67" s="56">
        <v>0</v>
      </c>
      <c r="N67" s="56">
        <v>0</v>
      </c>
      <c r="O67" s="273">
        <v>8200</v>
      </c>
      <c r="P67" s="273">
        <v>23220.04</v>
      </c>
      <c r="Q67" s="273">
        <v>0</v>
      </c>
      <c r="R67" s="273">
        <v>0</v>
      </c>
      <c r="S67" s="56">
        <v>0</v>
      </c>
      <c r="T67" s="56">
        <v>0</v>
      </c>
      <c r="U67" s="56">
        <v>0</v>
      </c>
      <c r="V67" s="56">
        <v>1982889.72</v>
      </c>
      <c r="W67" s="98">
        <v>8134.93</v>
      </c>
      <c r="AA67" s="98">
        <v>98179.5</v>
      </c>
      <c r="AB67" s="98">
        <v>0</v>
      </c>
      <c r="AC67" s="122">
        <v>114139.5</v>
      </c>
      <c r="AF67" s="122">
        <v>45327.53</v>
      </c>
      <c r="AG67" s="122">
        <v>13296.12</v>
      </c>
      <c r="AK67" s="97">
        <f t="shared" si="1"/>
        <v>330518.25999999995</v>
      </c>
      <c r="AL67" s="63">
        <f t="shared" si="2"/>
        <v>31420.04</v>
      </c>
      <c r="AM67" s="64">
        <f t="shared" si="3"/>
        <v>299098.21999999997</v>
      </c>
      <c r="AN67" s="60">
        <f t="shared" si="4"/>
        <v>106314.43</v>
      </c>
      <c r="AO67" s="59">
        <f t="shared" si="5"/>
        <v>172763.15</v>
      </c>
      <c r="AP67" s="69">
        <f t="shared" si="6"/>
        <v>-66448.72</v>
      </c>
    </row>
    <row r="68" spans="1:42" ht="15" thickBot="1" x14ac:dyDescent="0.25">
      <c r="A68" s="50" t="s">
        <v>385</v>
      </c>
      <c r="B68" s="50" t="s">
        <v>386</v>
      </c>
      <c r="C68" s="86">
        <v>1190</v>
      </c>
      <c r="D68" s="87" t="s">
        <v>752</v>
      </c>
      <c r="E68" s="56" t="s">
        <v>1866</v>
      </c>
      <c r="F68" s="121">
        <v>351057.37</v>
      </c>
      <c r="G68" s="121">
        <v>0</v>
      </c>
      <c r="H68" s="121">
        <v>66155.64</v>
      </c>
      <c r="I68" s="121">
        <v>0</v>
      </c>
      <c r="J68" s="56">
        <v>0</v>
      </c>
      <c r="K68" s="56">
        <v>842301.32</v>
      </c>
      <c r="L68" s="56">
        <v>69095.75</v>
      </c>
      <c r="M68" s="56">
        <v>0</v>
      </c>
      <c r="N68" s="56">
        <v>0</v>
      </c>
      <c r="O68" s="273">
        <v>13854</v>
      </c>
      <c r="P68" s="273">
        <v>16091.84</v>
      </c>
      <c r="Q68" s="273">
        <v>0</v>
      </c>
      <c r="R68" s="273">
        <v>0</v>
      </c>
      <c r="S68" s="56">
        <v>0</v>
      </c>
      <c r="T68" s="56">
        <v>0</v>
      </c>
      <c r="U68" s="56">
        <v>546.70000000000005</v>
      </c>
      <c r="V68" s="56">
        <v>2283492.7400000002</v>
      </c>
      <c r="W68" s="98">
        <v>37671.160000000003</v>
      </c>
      <c r="AA68" s="98">
        <v>97544.5</v>
      </c>
      <c r="AB68" s="98">
        <v>20000</v>
      </c>
      <c r="AC68" s="122">
        <v>109894.5</v>
      </c>
      <c r="AF68" s="122">
        <v>47585.27</v>
      </c>
      <c r="AG68" s="122">
        <v>15570.66</v>
      </c>
      <c r="AK68" s="97">
        <f t="shared" si="1"/>
        <v>417213.01</v>
      </c>
      <c r="AL68" s="63">
        <f t="shared" si="2"/>
        <v>29945.84</v>
      </c>
      <c r="AM68" s="64">
        <f t="shared" si="3"/>
        <v>387267.17</v>
      </c>
      <c r="AN68" s="60">
        <f t="shared" si="4"/>
        <v>155215.66</v>
      </c>
      <c r="AO68" s="59">
        <f t="shared" si="5"/>
        <v>173050.43</v>
      </c>
      <c r="AP68" s="69">
        <f t="shared" si="6"/>
        <v>-17834.76999999999</v>
      </c>
    </row>
    <row r="69" spans="1:42" ht="15" thickBot="1" x14ac:dyDescent="0.25">
      <c r="A69" s="50" t="s">
        <v>385</v>
      </c>
      <c r="B69" s="50" t="s">
        <v>386</v>
      </c>
      <c r="C69" s="86">
        <v>897</v>
      </c>
      <c r="D69" s="87" t="s">
        <v>753</v>
      </c>
      <c r="E69" s="56" t="s">
        <v>1921</v>
      </c>
      <c r="F69" s="121">
        <v>223220.76</v>
      </c>
      <c r="G69" s="121">
        <v>0</v>
      </c>
      <c r="H69" s="121">
        <v>24952.82</v>
      </c>
      <c r="I69" s="121">
        <v>0</v>
      </c>
      <c r="J69" s="56">
        <v>0</v>
      </c>
      <c r="K69" s="56">
        <v>2166896.16</v>
      </c>
      <c r="L69" s="56">
        <v>65245.01</v>
      </c>
      <c r="M69" s="56">
        <v>0</v>
      </c>
      <c r="N69" s="56">
        <v>0</v>
      </c>
      <c r="O69" s="273">
        <v>10591</v>
      </c>
      <c r="P69" s="273">
        <v>14063.89</v>
      </c>
      <c r="Q69" s="273">
        <v>0</v>
      </c>
      <c r="R69" s="273">
        <v>0</v>
      </c>
      <c r="S69" s="56">
        <v>0</v>
      </c>
      <c r="T69" s="56">
        <v>0</v>
      </c>
      <c r="U69" s="56">
        <v>0</v>
      </c>
      <c r="V69" s="56">
        <v>355552.49</v>
      </c>
      <c r="W69" s="98">
        <v>33736.33</v>
      </c>
      <c r="AA69" s="98">
        <v>44983</v>
      </c>
      <c r="AB69" s="98">
        <v>20000</v>
      </c>
      <c r="AC69" s="122">
        <v>60943</v>
      </c>
      <c r="AF69" s="122">
        <v>27279.49</v>
      </c>
      <c r="AG69" s="122">
        <v>13287.45</v>
      </c>
      <c r="AK69" s="97">
        <f t="shared" ref="AK69:AK130" si="7">SUM(F69:I69)</f>
        <v>248173.58000000002</v>
      </c>
      <c r="AL69" s="63">
        <f t="shared" ref="AL69:AL130" si="8">SUM(O69:R69)</f>
        <v>24654.89</v>
      </c>
      <c r="AM69" s="64">
        <f t="shared" ref="AM69:AM130" si="9">AK69-AL69</f>
        <v>223518.69</v>
      </c>
      <c r="AN69" s="60">
        <f t="shared" ref="AN69:AN130" si="10">SUM(W69:AB69)</f>
        <v>98719.33</v>
      </c>
      <c r="AO69" s="59">
        <f t="shared" ref="AO69:AO130" si="11">SUM(AC69:AJ69)</f>
        <v>101509.94</v>
      </c>
      <c r="AP69" s="69">
        <f t="shared" ref="AP69:AP130" si="12">AN69-AO69</f>
        <v>-2790.6100000000006</v>
      </c>
    </row>
    <row r="70" spans="1:42" ht="15" thickBot="1" x14ac:dyDescent="0.25">
      <c r="A70" s="50" t="s">
        <v>389</v>
      </c>
      <c r="B70" s="50" t="s">
        <v>390</v>
      </c>
      <c r="C70" s="86">
        <v>2172</v>
      </c>
      <c r="D70" s="87" t="s">
        <v>754</v>
      </c>
      <c r="E70" s="56" t="s">
        <v>1867</v>
      </c>
      <c r="F70" s="121">
        <v>221740.22</v>
      </c>
      <c r="G70" s="121">
        <v>23628</v>
      </c>
      <c r="H70" s="121">
        <v>28071.87</v>
      </c>
      <c r="I70" s="121">
        <v>0</v>
      </c>
      <c r="J70" s="56">
        <v>0</v>
      </c>
      <c r="K70" s="56">
        <v>158239.24</v>
      </c>
      <c r="L70" s="56">
        <v>210007.83</v>
      </c>
      <c r="M70" s="56">
        <v>0</v>
      </c>
      <c r="N70" s="56">
        <v>0</v>
      </c>
      <c r="O70" s="273">
        <v>0</v>
      </c>
      <c r="P70" s="273">
        <v>0</v>
      </c>
      <c r="Q70" s="273">
        <v>0</v>
      </c>
      <c r="R70" s="273">
        <v>430.95</v>
      </c>
      <c r="S70" s="56">
        <v>0</v>
      </c>
      <c r="T70" s="56">
        <v>0</v>
      </c>
      <c r="U70" s="56">
        <v>0</v>
      </c>
      <c r="V70" s="56">
        <v>547255.34</v>
      </c>
      <c r="W70" s="98">
        <v>78752.789999999994</v>
      </c>
      <c r="AA70" s="98">
        <v>78711.5</v>
      </c>
      <c r="AB70" s="98">
        <v>0</v>
      </c>
      <c r="AC70" s="122">
        <v>96821.5</v>
      </c>
      <c r="AF70" s="122">
        <v>82649.33</v>
      </c>
      <c r="AG70" s="122">
        <v>9582.6</v>
      </c>
      <c r="AK70" s="97">
        <f t="shared" si="7"/>
        <v>273440.09000000003</v>
      </c>
      <c r="AL70" s="63">
        <f t="shared" si="8"/>
        <v>430.95</v>
      </c>
      <c r="AM70" s="64">
        <f t="shared" si="9"/>
        <v>273009.14</v>
      </c>
      <c r="AN70" s="60">
        <f t="shared" si="10"/>
        <v>157464.28999999998</v>
      </c>
      <c r="AO70" s="59">
        <f t="shared" si="11"/>
        <v>189053.43000000002</v>
      </c>
      <c r="AP70" s="69">
        <f t="shared" si="12"/>
        <v>-31589.140000000043</v>
      </c>
    </row>
    <row r="71" spans="1:42" ht="15" thickBot="1" x14ac:dyDescent="0.25">
      <c r="A71" s="50" t="s">
        <v>389</v>
      </c>
      <c r="B71" s="50" t="s">
        <v>390</v>
      </c>
      <c r="C71" s="86">
        <v>3964</v>
      </c>
      <c r="D71" s="87" t="s">
        <v>755</v>
      </c>
      <c r="E71" s="56" t="s">
        <v>1868</v>
      </c>
      <c r="F71" s="121">
        <v>765880.04</v>
      </c>
      <c r="G71" s="121">
        <v>38109</v>
      </c>
      <c r="H71" s="121">
        <v>45970.26</v>
      </c>
      <c r="I71" s="121">
        <v>0</v>
      </c>
      <c r="J71" s="56">
        <v>0</v>
      </c>
      <c r="K71" s="56">
        <v>381154.89</v>
      </c>
      <c r="L71" s="56">
        <v>217248.42</v>
      </c>
      <c r="M71" s="56">
        <v>0</v>
      </c>
      <c r="N71" s="56">
        <v>0</v>
      </c>
      <c r="O71" s="273">
        <v>0</v>
      </c>
      <c r="P71" s="273">
        <v>31689.56</v>
      </c>
      <c r="Q71" s="273">
        <v>0</v>
      </c>
      <c r="R71" s="273">
        <v>687.78</v>
      </c>
      <c r="S71" s="56">
        <v>0</v>
      </c>
      <c r="T71" s="56">
        <v>0</v>
      </c>
      <c r="U71" s="56">
        <v>0</v>
      </c>
      <c r="V71" s="56">
        <v>2767861</v>
      </c>
      <c r="W71" s="98">
        <v>164665.75</v>
      </c>
      <c r="AA71" s="98">
        <v>115750</v>
      </c>
      <c r="AB71" s="98">
        <v>0</v>
      </c>
      <c r="AC71" s="122">
        <v>194690</v>
      </c>
      <c r="AF71" s="122">
        <v>97896.37</v>
      </c>
      <c r="AG71" s="122">
        <v>23225.96</v>
      </c>
      <c r="AJ71" s="122">
        <v>9050</v>
      </c>
      <c r="AK71" s="97">
        <f t="shared" si="7"/>
        <v>849959.3</v>
      </c>
      <c r="AL71" s="63">
        <f t="shared" si="8"/>
        <v>32377.34</v>
      </c>
      <c r="AM71" s="64">
        <f t="shared" si="9"/>
        <v>817581.96000000008</v>
      </c>
      <c r="AN71" s="60">
        <f t="shared" si="10"/>
        <v>280415.75</v>
      </c>
      <c r="AO71" s="59">
        <f t="shared" si="11"/>
        <v>324862.33</v>
      </c>
      <c r="AP71" s="69">
        <f t="shared" si="12"/>
        <v>-44446.580000000016</v>
      </c>
    </row>
    <row r="72" spans="1:42" ht="15" thickBot="1" x14ac:dyDescent="0.25">
      <c r="A72" s="50" t="s">
        <v>389</v>
      </c>
      <c r="B72" s="50" t="s">
        <v>390</v>
      </c>
      <c r="C72" s="86">
        <v>1537</v>
      </c>
      <c r="D72" s="87" t="s">
        <v>756</v>
      </c>
      <c r="E72" s="56" t="s">
        <v>1869</v>
      </c>
      <c r="F72" s="121">
        <v>164735.07999999999</v>
      </c>
      <c r="G72" s="121">
        <v>0</v>
      </c>
      <c r="H72" s="121">
        <v>26914.26</v>
      </c>
      <c r="I72" s="121">
        <v>0</v>
      </c>
      <c r="J72" s="56">
        <v>0</v>
      </c>
      <c r="K72" s="56">
        <v>64592.12</v>
      </c>
      <c r="L72" s="56">
        <v>165956.21</v>
      </c>
      <c r="M72" s="56">
        <v>0</v>
      </c>
      <c r="N72" s="56">
        <v>0</v>
      </c>
      <c r="O72" s="273">
        <v>0</v>
      </c>
      <c r="P72" s="273">
        <v>30298.67</v>
      </c>
      <c r="Q72" s="273">
        <v>0</v>
      </c>
      <c r="R72" s="273">
        <v>142.99</v>
      </c>
      <c r="S72" s="56">
        <v>0</v>
      </c>
      <c r="T72" s="56">
        <v>0</v>
      </c>
      <c r="U72" s="56">
        <v>0</v>
      </c>
      <c r="V72" s="56">
        <v>432862.99</v>
      </c>
      <c r="W72" s="98">
        <v>35772.449999999997</v>
      </c>
      <c r="AA72" s="98">
        <v>88812.5</v>
      </c>
      <c r="AB72" s="98">
        <v>0</v>
      </c>
      <c r="AC72" s="122">
        <v>88812.5</v>
      </c>
      <c r="AF72" s="122">
        <v>44264.9</v>
      </c>
      <c r="AG72" s="122">
        <v>9063.7900000000009</v>
      </c>
      <c r="AK72" s="97">
        <f t="shared" si="7"/>
        <v>191649.34</v>
      </c>
      <c r="AL72" s="63">
        <f t="shared" si="8"/>
        <v>30441.66</v>
      </c>
      <c r="AM72" s="64">
        <f t="shared" si="9"/>
        <v>161207.67999999999</v>
      </c>
      <c r="AN72" s="60">
        <f t="shared" si="10"/>
        <v>124584.95</v>
      </c>
      <c r="AO72" s="59">
        <f t="shared" si="11"/>
        <v>142141.19</v>
      </c>
      <c r="AP72" s="69">
        <f t="shared" si="12"/>
        <v>-17556.240000000005</v>
      </c>
    </row>
    <row r="73" spans="1:42" ht="15" thickBot="1" x14ac:dyDescent="0.25">
      <c r="A73" s="50" t="s">
        <v>389</v>
      </c>
      <c r="B73" s="50" t="s">
        <v>390</v>
      </c>
      <c r="C73" s="86">
        <v>1440</v>
      </c>
      <c r="D73" s="87" t="s">
        <v>757</v>
      </c>
      <c r="E73" s="56" t="s">
        <v>1870</v>
      </c>
      <c r="F73" s="121">
        <v>89971.07</v>
      </c>
      <c r="G73" s="121">
        <v>0</v>
      </c>
      <c r="H73" s="121">
        <v>26634.880000000001</v>
      </c>
      <c r="I73" s="121">
        <v>0</v>
      </c>
      <c r="J73" s="56">
        <v>0</v>
      </c>
      <c r="K73" s="56">
        <v>399279.2</v>
      </c>
      <c r="L73" s="56">
        <v>124134.95</v>
      </c>
      <c r="M73" s="56">
        <v>0</v>
      </c>
      <c r="N73" s="56">
        <v>0</v>
      </c>
      <c r="O73" s="273">
        <v>0</v>
      </c>
      <c r="P73" s="273">
        <v>41995.519999999997</v>
      </c>
      <c r="Q73" s="273">
        <v>0</v>
      </c>
      <c r="R73" s="273">
        <v>169.63</v>
      </c>
      <c r="S73" s="56">
        <v>0</v>
      </c>
      <c r="T73" s="56">
        <v>0</v>
      </c>
      <c r="U73" s="56">
        <v>0</v>
      </c>
      <c r="V73" s="56">
        <v>923490.75</v>
      </c>
      <c r="W73" s="98">
        <v>7766.07</v>
      </c>
      <c r="AA73" s="98">
        <v>112468.5</v>
      </c>
      <c r="AB73" s="98">
        <v>0</v>
      </c>
      <c r="AC73" s="122">
        <v>143888.5</v>
      </c>
      <c r="AF73" s="122">
        <v>64644.9</v>
      </c>
      <c r="AG73" s="122">
        <v>11053.41</v>
      </c>
      <c r="AK73" s="97">
        <f t="shared" si="7"/>
        <v>116605.95000000001</v>
      </c>
      <c r="AL73" s="63">
        <f t="shared" si="8"/>
        <v>42165.149999999994</v>
      </c>
      <c r="AM73" s="64">
        <f t="shared" si="9"/>
        <v>74440.800000000017</v>
      </c>
      <c r="AN73" s="60">
        <f t="shared" si="10"/>
        <v>120234.57</v>
      </c>
      <c r="AO73" s="59">
        <f t="shared" si="11"/>
        <v>219586.81</v>
      </c>
      <c r="AP73" s="69">
        <f t="shared" si="12"/>
        <v>-99352.239999999991</v>
      </c>
    </row>
    <row r="74" spans="1:42" ht="15" thickBot="1" x14ac:dyDescent="0.25">
      <c r="A74" s="50" t="s">
        <v>389</v>
      </c>
      <c r="B74" s="50" t="s">
        <v>390</v>
      </c>
      <c r="C74" s="86">
        <v>1880</v>
      </c>
      <c r="D74" s="87" t="s">
        <v>758</v>
      </c>
      <c r="E74" s="56" t="s">
        <v>1871</v>
      </c>
      <c r="F74" s="121">
        <v>177098.57</v>
      </c>
      <c r="G74" s="121">
        <v>0</v>
      </c>
      <c r="H74" s="121">
        <v>19144</v>
      </c>
      <c r="I74" s="121">
        <v>0</v>
      </c>
      <c r="J74" s="56">
        <v>0</v>
      </c>
      <c r="K74" s="56">
        <v>108164.07</v>
      </c>
      <c r="L74" s="56">
        <v>169018.03</v>
      </c>
      <c r="M74" s="56">
        <v>0</v>
      </c>
      <c r="N74" s="56">
        <v>0</v>
      </c>
      <c r="O74" s="273">
        <v>0</v>
      </c>
      <c r="P74" s="273">
        <v>0</v>
      </c>
      <c r="Q74" s="273">
        <v>0</v>
      </c>
      <c r="R74" s="273">
        <v>135.19</v>
      </c>
      <c r="S74" s="56">
        <v>0</v>
      </c>
      <c r="T74" s="56">
        <v>0</v>
      </c>
      <c r="U74" s="56">
        <v>0</v>
      </c>
      <c r="V74" s="56">
        <v>599181.84</v>
      </c>
      <c r="W74" s="98">
        <v>39444.58</v>
      </c>
      <c r="AA74" s="98">
        <v>81826.5</v>
      </c>
      <c r="AB74" s="98">
        <v>0</v>
      </c>
      <c r="AC74" s="122">
        <v>100076.5</v>
      </c>
      <c r="AE74" s="122">
        <v>744</v>
      </c>
      <c r="AF74" s="122">
        <v>11625.87</v>
      </c>
      <c r="AG74" s="122">
        <v>6609.14</v>
      </c>
      <c r="AH74" s="122">
        <v>772.5</v>
      </c>
      <c r="AK74" s="97">
        <f t="shared" si="7"/>
        <v>196242.57</v>
      </c>
      <c r="AL74" s="63">
        <f t="shared" si="8"/>
        <v>135.19</v>
      </c>
      <c r="AM74" s="64">
        <f t="shared" si="9"/>
        <v>196107.38</v>
      </c>
      <c r="AN74" s="60">
        <f t="shared" si="10"/>
        <v>121271.08</v>
      </c>
      <c r="AO74" s="59">
        <f t="shared" si="11"/>
        <v>119828.01</v>
      </c>
      <c r="AP74" s="69">
        <f t="shared" si="12"/>
        <v>1443.070000000007</v>
      </c>
    </row>
    <row r="75" spans="1:42" ht="15" thickBot="1" x14ac:dyDescent="0.25">
      <c r="A75" s="50" t="s">
        <v>389</v>
      </c>
      <c r="B75" s="50" t="s">
        <v>390</v>
      </c>
      <c r="C75" s="86">
        <v>2455</v>
      </c>
      <c r="D75" s="87" t="s">
        <v>759</v>
      </c>
      <c r="E75" s="56" t="s">
        <v>1872</v>
      </c>
      <c r="F75" s="121">
        <v>261198.76</v>
      </c>
      <c r="G75" s="121">
        <v>30662</v>
      </c>
      <c r="H75" s="121">
        <v>44578.49</v>
      </c>
      <c r="I75" s="121">
        <v>0</v>
      </c>
      <c r="J75" s="56">
        <v>0</v>
      </c>
      <c r="K75" s="56">
        <v>176947.79</v>
      </c>
      <c r="L75" s="56">
        <v>209955.57</v>
      </c>
      <c r="M75" s="56">
        <v>0</v>
      </c>
      <c r="N75" s="56">
        <v>0</v>
      </c>
      <c r="O75" s="273">
        <v>7800</v>
      </c>
      <c r="P75" s="273">
        <v>61542.63</v>
      </c>
      <c r="Q75" s="273">
        <v>0</v>
      </c>
      <c r="R75" s="273">
        <v>41.12</v>
      </c>
      <c r="S75" s="56">
        <v>0</v>
      </c>
      <c r="T75" s="56">
        <v>0</v>
      </c>
      <c r="U75" s="56">
        <v>0</v>
      </c>
      <c r="V75" s="56">
        <v>1832865.74</v>
      </c>
      <c r="W75" s="98">
        <v>88595.28</v>
      </c>
      <c r="AA75" s="98">
        <v>108935</v>
      </c>
      <c r="AC75" s="122">
        <v>138725</v>
      </c>
      <c r="AF75" s="122">
        <v>48646.19</v>
      </c>
      <c r="AG75" s="122">
        <v>12205.13</v>
      </c>
      <c r="AK75" s="97">
        <f t="shared" si="7"/>
        <v>336439.25</v>
      </c>
      <c r="AL75" s="63">
        <f t="shared" si="8"/>
        <v>69383.75</v>
      </c>
      <c r="AM75" s="64">
        <f t="shared" si="9"/>
        <v>267055.5</v>
      </c>
      <c r="AN75" s="60">
        <f t="shared" si="10"/>
        <v>197530.28</v>
      </c>
      <c r="AO75" s="59">
        <f t="shared" si="11"/>
        <v>199576.32000000001</v>
      </c>
      <c r="AP75" s="69">
        <f t="shared" si="12"/>
        <v>-2046.0400000000081</v>
      </c>
    </row>
    <row r="76" spans="1:42" ht="15" thickBot="1" x14ac:dyDescent="0.25">
      <c r="A76" s="50" t="s">
        <v>393</v>
      </c>
      <c r="B76" s="50" t="s">
        <v>394</v>
      </c>
      <c r="C76" s="86">
        <v>1765</v>
      </c>
      <c r="D76" s="87" t="s">
        <v>760</v>
      </c>
      <c r="E76" s="56" t="s">
        <v>1873</v>
      </c>
      <c r="F76" s="121">
        <v>48022.58</v>
      </c>
      <c r="G76" s="121">
        <v>0</v>
      </c>
      <c r="H76" s="121">
        <v>54285.08</v>
      </c>
      <c r="I76" s="121">
        <v>0</v>
      </c>
      <c r="J76" s="56">
        <v>0</v>
      </c>
      <c r="K76" s="56">
        <v>763555.94</v>
      </c>
      <c r="L76" s="56">
        <v>-22310.04</v>
      </c>
      <c r="M76" s="56">
        <v>0</v>
      </c>
      <c r="N76" s="56">
        <v>0</v>
      </c>
      <c r="O76" s="273">
        <v>0</v>
      </c>
      <c r="P76" s="273">
        <v>21666.29</v>
      </c>
      <c r="Q76" s="273">
        <v>0</v>
      </c>
      <c r="R76" s="273">
        <v>310.02</v>
      </c>
      <c r="S76" s="56">
        <v>0</v>
      </c>
      <c r="T76" s="56">
        <v>0</v>
      </c>
      <c r="U76" s="56">
        <v>0</v>
      </c>
      <c r="V76" s="56">
        <v>1701541.88</v>
      </c>
      <c r="W76" s="98">
        <v>2408</v>
      </c>
      <c r="AA76" s="98">
        <v>70880</v>
      </c>
      <c r="AC76" s="122">
        <v>99295</v>
      </c>
      <c r="AF76" s="122">
        <v>26999.84</v>
      </c>
      <c r="AG76" s="122">
        <v>7205.03</v>
      </c>
      <c r="AK76" s="97">
        <f t="shared" si="7"/>
        <v>102307.66</v>
      </c>
      <c r="AL76" s="63">
        <f t="shared" si="8"/>
        <v>21976.31</v>
      </c>
      <c r="AM76" s="64">
        <f t="shared" si="9"/>
        <v>80331.350000000006</v>
      </c>
      <c r="AN76" s="60">
        <f t="shared" si="10"/>
        <v>73288</v>
      </c>
      <c r="AO76" s="59">
        <f t="shared" si="11"/>
        <v>133499.87</v>
      </c>
      <c r="AP76" s="69">
        <f t="shared" si="12"/>
        <v>-60211.869999999995</v>
      </c>
    </row>
    <row r="77" spans="1:42" ht="15" thickBot="1" x14ac:dyDescent="0.25">
      <c r="A77" s="50" t="s">
        <v>393</v>
      </c>
      <c r="B77" s="50" t="s">
        <v>394</v>
      </c>
      <c r="C77" s="86">
        <v>2349</v>
      </c>
      <c r="D77" s="87" t="s">
        <v>761</v>
      </c>
      <c r="E77" s="56" t="s">
        <v>1874</v>
      </c>
      <c r="F77" s="121">
        <v>146117.57</v>
      </c>
      <c r="G77" s="121">
        <v>0</v>
      </c>
      <c r="H77" s="121">
        <v>80897.320000000007</v>
      </c>
      <c r="I77" s="121">
        <v>0</v>
      </c>
      <c r="J77" s="56">
        <v>0</v>
      </c>
      <c r="K77" s="56">
        <v>1110697.54</v>
      </c>
      <c r="L77" s="56">
        <v>108585.97</v>
      </c>
      <c r="M77" s="56">
        <v>0</v>
      </c>
      <c r="N77" s="56">
        <v>0</v>
      </c>
      <c r="O77" s="273">
        <v>0</v>
      </c>
      <c r="P77" s="273">
        <v>11388.89</v>
      </c>
      <c r="Q77" s="273">
        <v>0</v>
      </c>
      <c r="R77" s="273">
        <v>0</v>
      </c>
      <c r="S77" s="56">
        <v>0</v>
      </c>
      <c r="T77" s="56">
        <v>0</v>
      </c>
      <c r="U77" s="56">
        <v>706.95</v>
      </c>
      <c r="V77" s="56">
        <v>2052419.41</v>
      </c>
      <c r="W77" s="98">
        <v>-42436</v>
      </c>
      <c r="AA77" s="98">
        <v>135583</v>
      </c>
      <c r="AC77" s="122">
        <v>185750</v>
      </c>
      <c r="AF77" s="122">
        <v>10873.78</v>
      </c>
      <c r="AG77" s="122">
        <v>2417.1799999999998</v>
      </c>
      <c r="AK77" s="97">
        <f t="shared" si="7"/>
        <v>227014.89</v>
      </c>
      <c r="AL77" s="63">
        <f t="shared" si="8"/>
        <v>11388.89</v>
      </c>
      <c r="AM77" s="64">
        <f t="shared" si="9"/>
        <v>215626</v>
      </c>
      <c r="AN77" s="60">
        <f t="shared" si="10"/>
        <v>93147</v>
      </c>
      <c r="AO77" s="59">
        <f t="shared" si="11"/>
        <v>199040.96</v>
      </c>
      <c r="AP77" s="69">
        <f t="shared" si="12"/>
        <v>-105893.95999999999</v>
      </c>
    </row>
    <row r="78" spans="1:42" ht="15" thickBot="1" x14ac:dyDescent="0.25">
      <c r="A78" s="50" t="s">
        <v>393</v>
      </c>
      <c r="B78" s="50" t="s">
        <v>394</v>
      </c>
      <c r="C78" s="86">
        <v>2942</v>
      </c>
      <c r="D78" s="87" t="s">
        <v>762</v>
      </c>
      <c r="E78" s="56" t="s">
        <v>1875</v>
      </c>
      <c r="F78" s="121">
        <v>127162.68</v>
      </c>
      <c r="G78" s="121">
        <v>0</v>
      </c>
      <c r="H78" s="121">
        <v>8418.6200000000008</v>
      </c>
      <c r="I78" s="121">
        <v>0</v>
      </c>
      <c r="J78" s="56">
        <v>0</v>
      </c>
      <c r="K78" s="56">
        <v>310257.51</v>
      </c>
      <c r="L78" s="56">
        <v>-41116.870000000003</v>
      </c>
      <c r="M78" s="56">
        <v>0</v>
      </c>
      <c r="N78" s="56">
        <v>0</v>
      </c>
      <c r="O78" s="273">
        <v>0</v>
      </c>
      <c r="P78" s="273">
        <v>40543.949999999997</v>
      </c>
      <c r="Q78" s="273">
        <v>0</v>
      </c>
      <c r="R78" s="273">
        <v>945.29</v>
      </c>
      <c r="S78" s="56">
        <v>0</v>
      </c>
      <c r="T78" s="56">
        <v>0</v>
      </c>
      <c r="U78" s="56">
        <v>0</v>
      </c>
      <c r="V78" s="56">
        <v>2038156.59</v>
      </c>
      <c r="W78" s="98">
        <v>6884</v>
      </c>
      <c r="X78" s="98">
        <v>0</v>
      </c>
      <c r="AA78" s="98">
        <v>35600</v>
      </c>
      <c r="AC78" s="122">
        <v>70940</v>
      </c>
      <c r="AF78" s="122">
        <v>165763.95000000001</v>
      </c>
      <c r="AG78" s="122">
        <v>4961.58</v>
      </c>
      <c r="AJ78" s="122">
        <v>2100</v>
      </c>
      <c r="AK78" s="97">
        <f t="shared" si="7"/>
        <v>135581.29999999999</v>
      </c>
      <c r="AL78" s="63">
        <f t="shared" si="8"/>
        <v>41489.24</v>
      </c>
      <c r="AM78" s="64">
        <f t="shared" si="9"/>
        <v>94092.06</v>
      </c>
      <c r="AN78" s="60">
        <f t="shared" si="10"/>
        <v>42484</v>
      </c>
      <c r="AO78" s="59">
        <f t="shared" si="11"/>
        <v>243765.53</v>
      </c>
      <c r="AP78" s="69">
        <f t="shared" si="12"/>
        <v>-201281.53</v>
      </c>
    </row>
    <row r="79" spans="1:42" ht="15" thickBot="1" x14ac:dyDescent="0.25">
      <c r="A79" s="50" t="s">
        <v>393</v>
      </c>
      <c r="B79" s="50" t="s">
        <v>394</v>
      </c>
      <c r="C79" s="86">
        <v>2523</v>
      </c>
      <c r="D79" s="87" t="s">
        <v>763</v>
      </c>
      <c r="E79" s="56" t="s">
        <v>1876</v>
      </c>
      <c r="F79" s="121">
        <v>433168.56</v>
      </c>
      <c r="G79" s="121">
        <v>0</v>
      </c>
      <c r="H79" s="121">
        <v>4700</v>
      </c>
      <c r="I79" s="121">
        <v>0</v>
      </c>
      <c r="J79" s="56">
        <v>0</v>
      </c>
      <c r="K79" s="56">
        <v>876535.34</v>
      </c>
      <c r="L79" s="56">
        <v>18958.63</v>
      </c>
      <c r="M79" s="56">
        <v>0</v>
      </c>
      <c r="N79" s="56">
        <v>0</v>
      </c>
      <c r="O79" s="273">
        <v>0</v>
      </c>
      <c r="P79" s="273">
        <v>56558.559999999998</v>
      </c>
      <c r="Q79" s="273">
        <v>0</v>
      </c>
      <c r="R79" s="273">
        <v>0</v>
      </c>
      <c r="S79" s="56">
        <v>0</v>
      </c>
      <c r="T79" s="56">
        <v>0</v>
      </c>
      <c r="U79" s="56">
        <v>6480</v>
      </c>
      <c r="V79" s="56">
        <v>2089445.48</v>
      </c>
      <c r="W79" s="98">
        <v>5723</v>
      </c>
      <c r="AA79" s="98">
        <v>102896.5</v>
      </c>
      <c r="AB79" s="98">
        <v>750</v>
      </c>
      <c r="AC79" s="122">
        <v>118171.5</v>
      </c>
      <c r="AF79" s="122">
        <v>26127.34</v>
      </c>
      <c r="AG79" s="122">
        <v>12111.33</v>
      </c>
      <c r="AH79" s="122">
        <v>0</v>
      </c>
      <c r="AK79" s="97">
        <f t="shared" si="7"/>
        <v>437868.56</v>
      </c>
      <c r="AL79" s="63">
        <f t="shared" si="8"/>
        <v>56558.559999999998</v>
      </c>
      <c r="AM79" s="64">
        <f t="shared" si="9"/>
        <v>381310</v>
      </c>
      <c r="AN79" s="60">
        <f t="shared" si="10"/>
        <v>109369.5</v>
      </c>
      <c r="AO79" s="59">
        <f t="shared" si="11"/>
        <v>156410.16999999998</v>
      </c>
      <c r="AP79" s="69">
        <f t="shared" si="12"/>
        <v>-47040.669999999984</v>
      </c>
    </row>
    <row r="80" spans="1:42" ht="15" thickBot="1" x14ac:dyDescent="0.25">
      <c r="A80" s="50" t="s">
        <v>393</v>
      </c>
      <c r="B80" s="50" t="s">
        <v>394</v>
      </c>
      <c r="C80" s="86">
        <v>4280</v>
      </c>
      <c r="D80" s="87" t="s">
        <v>764</v>
      </c>
      <c r="E80" s="56" t="s">
        <v>1877</v>
      </c>
      <c r="F80" s="121">
        <v>597448.38</v>
      </c>
      <c r="G80" s="121">
        <v>37243</v>
      </c>
      <c r="H80" s="121">
        <v>19471.79</v>
      </c>
      <c r="I80" s="121">
        <v>0</v>
      </c>
      <c r="J80" s="56">
        <v>0</v>
      </c>
      <c r="K80" s="56">
        <v>297106.64</v>
      </c>
      <c r="L80" s="56">
        <v>285521.94</v>
      </c>
      <c r="M80" s="56">
        <v>0</v>
      </c>
      <c r="N80" s="56">
        <v>0</v>
      </c>
      <c r="O80" s="273">
        <v>0</v>
      </c>
      <c r="P80" s="273">
        <v>5760</v>
      </c>
      <c r="Q80" s="273">
        <v>0</v>
      </c>
      <c r="R80" s="273">
        <v>0</v>
      </c>
      <c r="S80" s="56">
        <v>0</v>
      </c>
      <c r="T80" s="56">
        <v>0</v>
      </c>
      <c r="U80" s="56">
        <v>-722</v>
      </c>
      <c r="V80" s="56">
        <v>1725194.64</v>
      </c>
      <c r="W80" s="98">
        <v>16822.439999999999</v>
      </c>
      <c r="AB80" s="98">
        <v>0</v>
      </c>
      <c r="AC80" s="122">
        <v>41745</v>
      </c>
      <c r="AE80" s="122">
        <v>1620</v>
      </c>
      <c r="AF80" s="122">
        <v>37482.1</v>
      </c>
      <c r="AG80" s="122">
        <v>9704.73</v>
      </c>
      <c r="AK80" s="97">
        <f t="shared" si="7"/>
        <v>654163.17000000004</v>
      </c>
      <c r="AL80" s="63">
        <f t="shared" si="8"/>
        <v>5760</v>
      </c>
      <c r="AM80" s="64">
        <f t="shared" si="9"/>
        <v>648403.17000000004</v>
      </c>
      <c r="AN80" s="60">
        <f t="shared" si="10"/>
        <v>16822.439999999999</v>
      </c>
      <c r="AO80" s="59">
        <f t="shared" si="11"/>
        <v>90551.83</v>
      </c>
      <c r="AP80" s="69">
        <f t="shared" si="12"/>
        <v>-73729.39</v>
      </c>
    </row>
    <row r="81" spans="1:42" ht="15" thickBot="1" x14ac:dyDescent="0.25">
      <c r="A81" s="50" t="s">
        <v>393</v>
      </c>
      <c r="B81" s="50" t="s">
        <v>394</v>
      </c>
      <c r="C81" s="86">
        <v>2682</v>
      </c>
      <c r="D81" s="87" t="s">
        <v>765</v>
      </c>
      <c r="E81" s="56" t="s">
        <v>1878</v>
      </c>
      <c r="F81" s="121">
        <v>381631.53</v>
      </c>
      <c r="G81" s="121">
        <v>0</v>
      </c>
      <c r="H81" s="121">
        <v>20775.5</v>
      </c>
      <c r="I81" s="121">
        <v>0</v>
      </c>
      <c r="J81" s="56">
        <v>0</v>
      </c>
      <c r="K81" s="56">
        <v>-687708.29</v>
      </c>
      <c r="L81" s="56">
        <v>-121767.67</v>
      </c>
      <c r="M81" s="56">
        <v>0</v>
      </c>
      <c r="N81" s="56">
        <v>0</v>
      </c>
      <c r="O81" s="273">
        <v>0</v>
      </c>
      <c r="P81" s="273">
        <v>23445.38</v>
      </c>
      <c r="Q81" s="273">
        <v>0</v>
      </c>
      <c r="R81" s="273">
        <v>9.67</v>
      </c>
      <c r="S81" s="56">
        <v>0</v>
      </c>
      <c r="T81" s="56">
        <v>0</v>
      </c>
      <c r="U81" s="56">
        <v>0</v>
      </c>
      <c r="V81" s="56">
        <v>613262.28</v>
      </c>
      <c r="W81" s="98">
        <v>3717.2</v>
      </c>
      <c r="AA81" s="98">
        <v>45980</v>
      </c>
      <c r="AB81" s="98">
        <v>30</v>
      </c>
      <c r="AC81" s="122">
        <v>72295</v>
      </c>
      <c r="AF81" s="122">
        <v>16960.38</v>
      </c>
      <c r="AG81" s="122">
        <v>3731.1</v>
      </c>
      <c r="AK81" s="97">
        <f t="shared" si="7"/>
        <v>402407.03</v>
      </c>
      <c r="AL81" s="63">
        <f t="shared" si="8"/>
        <v>23455.05</v>
      </c>
      <c r="AM81" s="64">
        <f t="shared" si="9"/>
        <v>378951.98000000004</v>
      </c>
      <c r="AN81" s="60">
        <f t="shared" si="10"/>
        <v>49727.199999999997</v>
      </c>
      <c r="AO81" s="59">
        <f t="shared" si="11"/>
        <v>92986.48000000001</v>
      </c>
      <c r="AP81" s="69">
        <f t="shared" si="12"/>
        <v>-43259.280000000013</v>
      </c>
    </row>
    <row r="82" spans="1:42" ht="15" thickBot="1" x14ac:dyDescent="0.25">
      <c r="A82" s="50" t="s">
        <v>393</v>
      </c>
      <c r="B82" s="50" t="s">
        <v>394</v>
      </c>
      <c r="C82" s="86">
        <v>742</v>
      </c>
      <c r="D82" s="87" t="s">
        <v>766</v>
      </c>
      <c r="E82" s="56" t="s">
        <v>1879</v>
      </c>
      <c r="F82" s="121">
        <v>187883.94</v>
      </c>
      <c r="G82" s="121">
        <v>0</v>
      </c>
      <c r="H82" s="121">
        <v>1820.33</v>
      </c>
      <c r="I82" s="121">
        <v>0</v>
      </c>
      <c r="J82" s="56">
        <v>0</v>
      </c>
      <c r="K82" s="56">
        <v>208766.7</v>
      </c>
      <c r="L82" s="56">
        <v>83731.5</v>
      </c>
      <c r="M82" s="56">
        <v>0</v>
      </c>
      <c r="N82" s="56">
        <v>0</v>
      </c>
      <c r="O82" s="273">
        <v>2000</v>
      </c>
      <c r="P82" s="273">
        <v>15920.22</v>
      </c>
      <c r="Q82" s="273">
        <v>0</v>
      </c>
      <c r="R82" s="273">
        <v>66.09</v>
      </c>
      <c r="S82" s="56">
        <v>0</v>
      </c>
      <c r="T82" s="56">
        <v>0</v>
      </c>
      <c r="U82" s="56">
        <v>-22552</v>
      </c>
      <c r="V82" s="56">
        <v>788047.76</v>
      </c>
      <c r="W82" s="98">
        <v>926</v>
      </c>
      <c r="X82" s="98">
        <v>0</v>
      </c>
      <c r="AA82" s="98">
        <v>52530</v>
      </c>
      <c r="AC82" s="122">
        <v>79315</v>
      </c>
      <c r="AE82" s="122">
        <v>630</v>
      </c>
      <c r="AF82" s="122">
        <v>12187.11</v>
      </c>
      <c r="AG82" s="122">
        <v>3003.89</v>
      </c>
      <c r="AJ82" s="122">
        <v>0</v>
      </c>
      <c r="AK82" s="97">
        <f t="shared" si="7"/>
        <v>189704.27</v>
      </c>
      <c r="AL82" s="63">
        <f t="shared" si="8"/>
        <v>17986.310000000001</v>
      </c>
      <c r="AM82" s="64">
        <f t="shared" si="9"/>
        <v>171717.96</v>
      </c>
      <c r="AN82" s="60">
        <f t="shared" si="10"/>
        <v>53456</v>
      </c>
      <c r="AO82" s="59">
        <f t="shared" si="11"/>
        <v>95136</v>
      </c>
      <c r="AP82" s="69">
        <f t="shared" si="12"/>
        <v>-41680</v>
      </c>
    </row>
    <row r="83" spans="1:42" ht="15" thickBot="1" x14ac:dyDescent="0.25">
      <c r="A83" s="50" t="s">
        <v>393</v>
      </c>
      <c r="B83" s="50" t="s">
        <v>394</v>
      </c>
      <c r="C83" s="86">
        <v>697</v>
      </c>
      <c r="D83" s="87" t="s">
        <v>767</v>
      </c>
      <c r="E83" s="56" t="s">
        <v>1880</v>
      </c>
      <c r="F83" s="121">
        <v>336967.67999999999</v>
      </c>
      <c r="G83" s="121">
        <v>0</v>
      </c>
      <c r="H83" s="121">
        <v>14312.7</v>
      </c>
      <c r="K83" s="56">
        <v>300841.05</v>
      </c>
      <c r="L83" s="56">
        <v>59923.9</v>
      </c>
      <c r="P83" s="273">
        <v>20110.939999999999</v>
      </c>
      <c r="R83" s="273">
        <v>3</v>
      </c>
      <c r="V83" s="56">
        <v>123193.16</v>
      </c>
      <c r="W83" s="98">
        <v>106</v>
      </c>
      <c r="AA83" s="98">
        <v>80682.600000000006</v>
      </c>
      <c r="AB83" s="98">
        <v>120</v>
      </c>
      <c r="AC83" s="122">
        <v>107597.6</v>
      </c>
      <c r="AF83" s="122">
        <v>30504.44</v>
      </c>
      <c r="AG83" s="122">
        <v>4022.66</v>
      </c>
      <c r="AK83" s="97">
        <f t="shared" si="7"/>
        <v>351280.38</v>
      </c>
      <c r="AL83" s="63">
        <f t="shared" si="8"/>
        <v>20113.939999999999</v>
      </c>
      <c r="AM83" s="64">
        <f t="shared" si="9"/>
        <v>331166.44</v>
      </c>
      <c r="AN83" s="60">
        <f t="shared" si="10"/>
        <v>80908.600000000006</v>
      </c>
      <c r="AO83" s="59">
        <f t="shared" si="11"/>
        <v>142124.70000000001</v>
      </c>
      <c r="AP83" s="69">
        <f t="shared" si="12"/>
        <v>-61216.100000000006</v>
      </c>
    </row>
    <row r="84" spans="1:42" ht="15" thickBot="1" x14ac:dyDescent="0.25">
      <c r="A84" s="50" t="s">
        <v>393</v>
      </c>
      <c r="B84" s="50" t="s">
        <v>394</v>
      </c>
      <c r="C84" s="86">
        <v>783</v>
      </c>
      <c r="D84" s="87" t="s">
        <v>768</v>
      </c>
      <c r="E84" s="56" t="s">
        <v>1925</v>
      </c>
      <c r="F84" s="121">
        <v>286264.11</v>
      </c>
      <c r="G84" s="121">
        <v>0</v>
      </c>
      <c r="H84" s="121">
        <v>7040</v>
      </c>
      <c r="I84" s="121">
        <v>0</v>
      </c>
      <c r="J84" s="56">
        <v>0</v>
      </c>
      <c r="K84" s="56">
        <v>389587.36</v>
      </c>
      <c r="L84" s="56">
        <v>17581.55</v>
      </c>
      <c r="M84" s="56">
        <v>0</v>
      </c>
      <c r="N84" s="56">
        <v>0</v>
      </c>
      <c r="O84" s="273">
        <v>0</v>
      </c>
      <c r="P84" s="273">
        <v>23564.22</v>
      </c>
      <c r="Q84" s="273">
        <v>0</v>
      </c>
      <c r="R84" s="273">
        <v>10</v>
      </c>
      <c r="S84" s="56">
        <v>3960</v>
      </c>
      <c r="T84" s="56">
        <v>0</v>
      </c>
      <c r="U84" s="56">
        <v>0</v>
      </c>
      <c r="V84" s="56">
        <v>2101746.27</v>
      </c>
      <c r="W84" s="98">
        <v>105</v>
      </c>
      <c r="AA84" s="98">
        <v>70755.5</v>
      </c>
      <c r="AB84" s="98">
        <v>90</v>
      </c>
      <c r="AC84" s="122">
        <v>96040.5</v>
      </c>
      <c r="AF84" s="122">
        <v>19307.189999999999</v>
      </c>
      <c r="AG84" s="122">
        <v>9730.33</v>
      </c>
      <c r="AK84" s="97">
        <f t="shared" si="7"/>
        <v>293304.11</v>
      </c>
      <c r="AL84" s="63">
        <f t="shared" si="8"/>
        <v>23574.22</v>
      </c>
      <c r="AM84" s="64">
        <f t="shared" si="9"/>
        <v>269729.89</v>
      </c>
      <c r="AN84" s="60">
        <f t="shared" si="10"/>
        <v>70950.5</v>
      </c>
      <c r="AO84" s="59">
        <f t="shared" si="11"/>
        <v>125078.02</v>
      </c>
      <c r="AP84" s="69">
        <f t="shared" si="12"/>
        <v>-54127.520000000004</v>
      </c>
    </row>
    <row r="85" spans="1:42" ht="15" thickBot="1" x14ac:dyDescent="0.25">
      <c r="A85" s="50" t="s">
        <v>397</v>
      </c>
      <c r="B85" s="50" t="s">
        <v>398</v>
      </c>
      <c r="C85" s="86">
        <v>3757</v>
      </c>
      <c r="D85" s="87" t="s">
        <v>769</v>
      </c>
      <c r="E85" s="56" t="s">
        <v>1881</v>
      </c>
      <c r="F85" s="121">
        <v>228762.89</v>
      </c>
      <c r="G85" s="121">
        <v>0</v>
      </c>
      <c r="H85" s="121">
        <v>73118.05</v>
      </c>
      <c r="I85" s="121">
        <v>0</v>
      </c>
      <c r="J85" s="56">
        <v>0</v>
      </c>
      <c r="K85" s="56">
        <v>1052848.08</v>
      </c>
      <c r="L85" s="56">
        <v>132989.45000000001</v>
      </c>
      <c r="M85" s="56">
        <v>0</v>
      </c>
      <c r="N85" s="56">
        <v>0</v>
      </c>
      <c r="O85" s="273">
        <v>0</v>
      </c>
      <c r="P85" s="273">
        <v>0</v>
      </c>
      <c r="Q85" s="273">
        <v>21</v>
      </c>
      <c r="R85" s="273">
        <v>0</v>
      </c>
      <c r="S85" s="56">
        <v>0</v>
      </c>
      <c r="T85" s="56">
        <v>0</v>
      </c>
      <c r="U85" s="56">
        <v>0</v>
      </c>
      <c r="V85" s="56">
        <v>1047464</v>
      </c>
      <c r="W85" s="98">
        <v>140488.59</v>
      </c>
      <c r="AA85" s="98">
        <v>101430</v>
      </c>
      <c r="AC85" s="122">
        <v>125670</v>
      </c>
      <c r="AF85" s="122">
        <v>26081.4</v>
      </c>
      <c r="AG85" s="122">
        <v>11581.79</v>
      </c>
      <c r="AK85" s="97">
        <f t="shared" si="7"/>
        <v>301880.94</v>
      </c>
      <c r="AL85" s="63">
        <f t="shared" si="8"/>
        <v>21</v>
      </c>
      <c r="AM85" s="64">
        <f t="shared" si="9"/>
        <v>301859.94</v>
      </c>
      <c r="AN85" s="60">
        <f t="shared" si="10"/>
        <v>241918.59</v>
      </c>
      <c r="AO85" s="59">
        <f t="shared" si="11"/>
        <v>163333.19</v>
      </c>
      <c r="AP85" s="69">
        <f t="shared" si="12"/>
        <v>78585.399999999994</v>
      </c>
    </row>
    <row r="86" spans="1:42" ht="15" thickBot="1" x14ac:dyDescent="0.25">
      <c r="A86" s="50" t="s">
        <v>397</v>
      </c>
      <c r="B86" s="50" t="s">
        <v>398</v>
      </c>
      <c r="C86" s="86">
        <v>7605</v>
      </c>
      <c r="D86" s="87" t="s">
        <v>770</v>
      </c>
      <c r="E86" s="56" t="s">
        <v>1882</v>
      </c>
      <c r="F86" s="121">
        <v>41283.25</v>
      </c>
      <c r="G86" s="121">
        <v>41400</v>
      </c>
      <c r="H86" s="121">
        <v>93292.02</v>
      </c>
      <c r="I86" s="121">
        <v>0</v>
      </c>
      <c r="J86" s="56">
        <v>0</v>
      </c>
      <c r="K86" s="56">
        <v>3818463.07</v>
      </c>
      <c r="L86" s="56">
        <v>439999.06</v>
      </c>
      <c r="M86" s="56">
        <v>0</v>
      </c>
      <c r="N86" s="56">
        <v>0</v>
      </c>
      <c r="O86" s="273">
        <v>0</v>
      </c>
      <c r="P86" s="273">
        <v>0</v>
      </c>
      <c r="Q86" s="273">
        <v>0</v>
      </c>
      <c r="R86" s="273">
        <v>0</v>
      </c>
      <c r="S86" s="56">
        <v>0</v>
      </c>
      <c r="T86" s="56">
        <v>0</v>
      </c>
      <c r="U86" s="56">
        <v>0</v>
      </c>
      <c r="V86" s="56">
        <v>14214425</v>
      </c>
      <c r="W86" s="98">
        <v>115204.97</v>
      </c>
      <c r="AC86" s="122">
        <v>76159</v>
      </c>
      <c r="AD86" s="122">
        <v>7834</v>
      </c>
      <c r="AE86" s="122">
        <v>0</v>
      </c>
      <c r="AF86" s="122">
        <v>501553.89</v>
      </c>
      <c r="AG86" s="122">
        <v>38888.980000000003</v>
      </c>
      <c r="AJ86" s="122">
        <v>0</v>
      </c>
      <c r="AK86" s="97">
        <f t="shared" si="7"/>
        <v>175975.27000000002</v>
      </c>
      <c r="AL86" s="63">
        <f t="shared" si="8"/>
        <v>0</v>
      </c>
      <c r="AM86" s="64">
        <f t="shared" si="9"/>
        <v>175975.27000000002</v>
      </c>
      <c r="AN86" s="60">
        <f t="shared" si="10"/>
        <v>115204.97</v>
      </c>
      <c r="AO86" s="59">
        <f t="shared" si="11"/>
        <v>624435.87</v>
      </c>
      <c r="AP86" s="69">
        <f t="shared" si="12"/>
        <v>-509230.9</v>
      </c>
    </row>
    <row r="87" spans="1:42" ht="15" thickBot="1" x14ac:dyDescent="0.25">
      <c r="A87" s="50" t="s">
        <v>397</v>
      </c>
      <c r="B87" s="50" t="s">
        <v>398</v>
      </c>
      <c r="C87" s="86">
        <v>7029</v>
      </c>
      <c r="D87" s="87" t="s">
        <v>771</v>
      </c>
      <c r="E87" s="56" t="s">
        <v>1883</v>
      </c>
      <c r="F87" s="121">
        <v>564666.23</v>
      </c>
      <c r="G87" s="121">
        <v>0</v>
      </c>
      <c r="H87" s="121">
        <v>75532.210000000006</v>
      </c>
      <c r="I87" s="121">
        <v>0</v>
      </c>
      <c r="J87" s="56">
        <v>0</v>
      </c>
      <c r="K87" s="56">
        <v>1197781.72</v>
      </c>
      <c r="L87" s="56">
        <v>327946.07</v>
      </c>
      <c r="M87" s="56">
        <v>0</v>
      </c>
      <c r="N87" s="56">
        <v>0</v>
      </c>
      <c r="O87" s="273">
        <v>0</v>
      </c>
      <c r="P87" s="273">
        <v>0</v>
      </c>
      <c r="Q87" s="273">
        <v>0</v>
      </c>
      <c r="R87" s="273">
        <v>0</v>
      </c>
      <c r="S87" s="56">
        <v>0</v>
      </c>
      <c r="T87" s="56">
        <v>0</v>
      </c>
      <c r="U87" s="56">
        <v>0</v>
      </c>
      <c r="V87" s="56">
        <v>1212550.31</v>
      </c>
      <c r="W87" s="98">
        <v>239418.05</v>
      </c>
      <c r="X87" s="98">
        <v>0</v>
      </c>
      <c r="AA87" s="98">
        <v>189217</v>
      </c>
      <c r="AC87" s="122">
        <v>325947</v>
      </c>
      <c r="AF87" s="122">
        <v>85798.66</v>
      </c>
      <c r="AG87" s="122">
        <v>25355.599999999999</v>
      </c>
      <c r="AK87" s="97">
        <f t="shared" si="7"/>
        <v>640198.43999999994</v>
      </c>
      <c r="AL87" s="63">
        <f t="shared" si="8"/>
        <v>0</v>
      </c>
      <c r="AM87" s="64">
        <f t="shared" si="9"/>
        <v>640198.43999999994</v>
      </c>
      <c r="AN87" s="60">
        <f t="shared" si="10"/>
        <v>428635.05</v>
      </c>
      <c r="AO87" s="59">
        <f t="shared" si="11"/>
        <v>437101.26</v>
      </c>
      <c r="AP87" s="69">
        <f t="shared" si="12"/>
        <v>-8466.210000000021</v>
      </c>
    </row>
    <row r="88" spans="1:42" ht="15" thickBot="1" x14ac:dyDescent="0.25">
      <c r="A88" s="50" t="s">
        <v>397</v>
      </c>
      <c r="B88" s="50" t="s">
        <v>398</v>
      </c>
      <c r="C88" s="86">
        <v>4650</v>
      </c>
      <c r="D88" s="87" t="s">
        <v>772</v>
      </c>
      <c r="E88" s="56" t="s">
        <v>1884</v>
      </c>
      <c r="F88" s="121">
        <v>340299.7</v>
      </c>
      <c r="G88" s="121">
        <v>0</v>
      </c>
      <c r="H88" s="121">
        <v>109196.91</v>
      </c>
      <c r="I88" s="121">
        <v>0</v>
      </c>
      <c r="J88" s="56">
        <v>0</v>
      </c>
      <c r="K88" s="56">
        <v>3420033.86</v>
      </c>
      <c r="L88" s="56">
        <v>190571.09</v>
      </c>
      <c r="M88" s="56">
        <v>0</v>
      </c>
      <c r="N88" s="56">
        <v>0</v>
      </c>
      <c r="O88" s="273">
        <v>0</v>
      </c>
      <c r="P88" s="273">
        <v>0</v>
      </c>
      <c r="Q88" s="273">
        <v>131988</v>
      </c>
      <c r="R88" s="273">
        <v>0</v>
      </c>
      <c r="S88" s="56">
        <v>0</v>
      </c>
      <c r="T88" s="56">
        <v>0</v>
      </c>
      <c r="U88" s="56">
        <v>225567.45</v>
      </c>
      <c r="V88" s="56">
        <v>1047464</v>
      </c>
      <c r="W88" s="98">
        <v>140141.82999999999</v>
      </c>
      <c r="AA88" s="98">
        <v>130451</v>
      </c>
      <c r="AC88" s="122">
        <v>240731</v>
      </c>
      <c r="AF88" s="122">
        <v>42795.05</v>
      </c>
      <c r="AG88" s="122">
        <v>23447.77</v>
      </c>
      <c r="AJ88" s="122">
        <v>16000</v>
      </c>
      <c r="AK88" s="97">
        <f t="shared" si="7"/>
        <v>449496.61</v>
      </c>
      <c r="AL88" s="63">
        <f t="shared" si="8"/>
        <v>131988</v>
      </c>
      <c r="AM88" s="64">
        <f t="shared" si="9"/>
        <v>317508.61</v>
      </c>
      <c r="AN88" s="60">
        <f t="shared" si="10"/>
        <v>270592.82999999996</v>
      </c>
      <c r="AO88" s="59">
        <f t="shared" si="11"/>
        <v>322973.82</v>
      </c>
      <c r="AP88" s="69">
        <f t="shared" si="12"/>
        <v>-52380.990000000049</v>
      </c>
    </row>
    <row r="89" spans="1:42" ht="15" thickBot="1" x14ac:dyDescent="0.25">
      <c r="A89" s="50" t="s">
        <v>397</v>
      </c>
      <c r="B89" s="50" t="s">
        <v>398</v>
      </c>
      <c r="C89" s="86">
        <v>3899</v>
      </c>
      <c r="D89" s="87" t="s">
        <v>773</v>
      </c>
      <c r="E89" s="56" t="s">
        <v>1885</v>
      </c>
      <c r="F89" s="121">
        <v>117430.38</v>
      </c>
      <c r="G89" s="121">
        <v>2300</v>
      </c>
      <c r="H89" s="121">
        <v>398129.46</v>
      </c>
      <c r="I89" s="121">
        <v>0</v>
      </c>
      <c r="J89" s="56">
        <v>0</v>
      </c>
      <c r="K89" s="56">
        <v>1903405.71</v>
      </c>
      <c r="L89" s="56">
        <v>347594.58</v>
      </c>
      <c r="M89" s="56">
        <v>0</v>
      </c>
      <c r="N89" s="56">
        <v>0</v>
      </c>
      <c r="O89" s="273">
        <v>0</v>
      </c>
      <c r="P89" s="273">
        <v>0</v>
      </c>
      <c r="Q89" s="273">
        <v>0</v>
      </c>
      <c r="R89" s="273">
        <v>0</v>
      </c>
      <c r="S89" s="56">
        <v>124684</v>
      </c>
      <c r="T89" s="56">
        <v>0</v>
      </c>
      <c r="U89" s="56">
        <v>0</v>
      </c>
      <c r="V89" s="56">
        <v>2617329.11</v>
      </c>
      <c r="W89" s="98">
        <v>106058.92</v>
      </c>
      <c r="AA89" s="98">
        <v>85870</v>
      </c>
      <c r="AC89" s="122">
        <v>132640</v>
      </c>
      <c r="AE89" s="122">
        <v>0</v>
      </c>
      <c r="AF89" s="122">
        <v>37800.46</v>
      </c>
      <c r="AG89" s="122">
        <v>20805.919999999998</v>
      </c>
      <c r="AK89" s="97">
        <f t="shared" si="7"/>
        <v>517859.84000000003</v>
      </c>
      <c r="AL89" s="63">
        <f t="shared" si="8"/>
        <v>0</v>
      </c>
      <c r="AM89" s="64">
        <f t="shared" si="9"/>
        <v>517859.84000000003</v>
      </c>
      <c r="AN89" s="60">
        <f t="shared" si="10"/>
        <v>191928.91999999998</v>
      </c>
      <c r="AO89" s="59">
        <f t="shared" si="11"/>
        <v>191246.38</v>
      </c>
      <c r="AP89" s="69">
        <f t="shared" si="12"/>
        <v>682.53999999997905</v>
      </c>
    </row>
    <row r="90" spans="1:42" ht="15" thickBot="1" x14ac:dyDescent="0.25">
      <c r="A90" s="50" t="s">
        <v>397</v>
      </c>
      <c r="B90" s="50" t="s">
        <v>398</v>
      </c>
      <c r="C90" s="86">
        <v>1800</v>
      </c>
      <c r="D90" s="87" t="s">
        <v>774</v>
      </c>
      <c r="E90" s="56" t="s">
        <v>1886</v>
      </c>
      <c r="F90" s="121">
        <v>142444.78</v>
      </c>
      <c r="G90" s="121">
        <v>17592.5</v>
      </c>
      <c r="H90" s="121">
        <v>22024.61</v>
      </c>
      <c r="I90" s="121">
        <v>0</v>
      </c>
      <c r="J90" s="56">
        <v>0</v>
      </c>
      <c r="K90" s="56">
        <v>316126.17</v>
      </c>
      <c r="L90" s="56">
        <v>75582.98</v>
      </c>
      <c r="M90" s="56">
        <v>0</v>
      </c>
      <c r="N90" s="56">
        <v>0</v>
      </c>
      <c r="O90" s="273">
        <v>9450</v>
      </c>
      <c r="P90" s="273">
        <v>0</v>
      </c>
      <c r="Q90" s="273">
        <v>0</v>
      </c>
      <c r="R90" s="273">
        <v>0</v>
      </c>
      <c r="S90" s="56">
        <v>0</v>
      </c>
      <c r="T90" s="56">
        <v>-472911.46</v>
      </c>
      <c r="U90" s="56">
        <v>0</v>
      </c>
      <c r="V90" s="56">
        <v>1047464</v>
      </c>
      <c r="W90" s="98">
        <v>51749.98</v>
      </c>
      <c r="AA90" s="98">
        <v>49180</v>
      </c>
      <c r="AC90" s="122">
        <v>65345</v>
      </c>
      <c r="AF90" s="122">
        <v>38690.75</v>
      </c>
      <c r="AG90" s="122">
        <v>6717.73</v>
      </c>
      <c r="AK90" s="97">
        <f t="shared" si="7"/>
        <v>182061.89</v>
      </c>
      <c r="AL90" s="63">
        <f t="shared" si="8"/>
        <v>9450</v>
      </c>
      <c r="AM90" s="64">
        <f t="shared" si="9"/>
        <v>172611.89</v>
      </c>
      <c r="AN90" s="60">
        <f t="shared" si="10"/>
        <v>100929.98000000001</v>
      </c>
      <c r="AO90" s="59">
        <f t="shared" si="11"/>
        <v>110753.48</v>
      </c>
      <c r="AP90" s="69">
        <f t="shared" si="12"/>
        <v>-9823.4999999999854</v>
      </c>
    </row>
    <row r="91" spans="1:42" ht="15" thickBot="1" x14ac:dyDescent="0.25">
      <c r="A91" s="50" t="s">
        <v>397</v>
      </c>
      <c r="B91" s="50" t="s">
        <v>398</v>
      </c>
      <c r="C91" s="86">
        <v>5876</v>
      </c>
      <c r="D91" s="87" t="s">
        <v>775</v>
      </c>
      <c r="E91" s="56" t="s">
        <v>1887</v>
      </c>
      <c r="F91" s="121">
        <v>438633.52</v>
      </c>
      <c r="G91" s="121">
        <v>300</v>
      </c>
      <c r="H91" s="121">
        <v>321345.56</v>
      </c>
      <c r="I91" s="121">
        <v>0</v>
      </c>
      <c r="J91" s="56">
        <v>0</v>
      </c>
      <c r="K91" s="56">
        <v>8784155.5999999996</v>
      </c>
      <c r="L91" s="56">
        <v>192194.48</v>
      </c>
      <c r="M91" s="56">
        <v>0</v>
      </c>
      <c r="N91" s="56">
        <v>0</v>
      </c>
      <c r="O91" s="273">
        <v>21000</v>
      </c>
      <c r="P91" s="273">
        <v>46425</v>
      </c>
      <c r="Q91" s="273">
        <v>231481</v>
      </c>
      <c r="R91" s="273">
        <v>0.27</v>
      </c>
      <c r="S91" s="56">
        <v>0</v>
      </c>
      <c r="T91" s="56">
        <v>0</v>
      </c>
      <c r="U91" s="56">
        <v>0</v>
      </c>
      <c r="V91" s="56">
        <v>1215671.21</v>
      </c>
      <c r="W91" s="98">
        <v>200209.59</v>
      </c>
      <c r="AA91" s="98">
        <v>158150</v>
      </c>
      <c r="AC91" s="122">
        <v>247325</v>
      </c>
      <c r="AF91" s="122">
        <v>10084.18</v>
      </c>
      <c r="AG91" s="122">
        <v>19249.84</v>
      </c>
      <c r="AK91" s="97">
        <f t="shared" si="7"/>
        <v>760279.08000000007</v>
      </c>
      <c r="AL91" s="63">
        <f t="shared" si="8"/>
        <v>298906.27</v>
      </c>
      <c r="AM91" s="64">
        <f t="shared" si="9"/>
        <v>461372.81000000006</v>
      </c>
      <c r="AN91" s="60">
        <f t="shared" si="10"/>
        <v>358359.58999999997</v>
      </c>
      <c r="AO91" s="59">
        <f t="shared" si="11"/>
        <v>276659.02</v>
      </c>
      <c r="AP91" s="69">
        <f t="shared" si="12"/>
        <v>81700.569999999949</v>
      </c>
    </row>
    <row r="92" spans="1:42" ht="15" thickBot="1" x14ac:dyDescent="0.25">
      <c r="A92" s="50" t="s">
        <v>397</v>
      </c>
      <c r="B92" s="50" t="s">
        <v>398</v>
      </c>
      <c r="C92" s="86">
        <v>1689</v>
      </c>
      <c r="D92" s="87" t="s">
        <v>776</v>
      </c>
      <c r="E92" s="56" t="s">
        <v>1888</v>
      </c>
      <c r="F92" s="121">
        <v>160762.84</v>
      </c>
      <c r="G92" s="121">
        <v>36895</v>
      </c>
      <c r="H92" s="121">
        <v>35242.199999999997</v>
      </c>
      <c r="I92" s="121">
        <v>0</v>
      </c>
      <c r="J92" s="56">
        <v>0</v>
      </c>
      <c r="K92" s="56">
        <v>1228138.24</v>
      </c>
      <c r="L92" s="56">
        <v>93352.44</v>
      </c>
      <c r="M92" s="56">
        <v>0</v>
      </c>
      <c r="N92" s="56">
        <v>0</v>
      </c>
      <c r="O92" s="273">
        <v>23140</v>
      </c>
      <c r="P92" s="273">
        <v>20086.36</v>
      </c>
      <c r="Q92" s="273">
        <v>18</v>
      </c>
      <c r="R92" s="273">
        <v>18.64</v>
      </c>
      <c r="S92" s="56">
        <v>23615</v>
      </c>
      <c r="T92" s="56">
        <v>-134642.35</v>
      </c>
      <c r="U92" s="56">
        <v>-138294.18</v>
      </c>
      <c r="V92" s="56">
        <v>1849378.08</v>
      </c>
      <c r="W92" s="98">
        <v>937.86</v>
      </c>
      <c r="AA92" s="98">
        <v>121290</v>
      </c>
      <c r="AC92" s="122">
        <v>137413</v>
      </c>
      <c r="AD92" s="122">
        <v>4020</v>
      </c>
      <c r="AF92" s="122">
        <v>20129.13</v>
      </c>
      <c r="AG92" s="122">
        <v>16589.79</v>
      </c>
      <c r="AK92" s="97">
        <f t="shared" si="7"/>
        <v>232900.03999999998</v>
      </c>
      <c r="AL92" s="63">
        <f t="shared" si="8"/>
        <v>43263</v>
      </c>
      <c r="AM92" s="64">
        <f t="shared" si="9"/>
        <v>189637.03999999998</v>
      </c>
      <c r="AN92" s="60">
        <f t="shared" si="10"/>
        <v>122227.86</v>
      </c>
      <c r="AO92" s="59">
        <f t="shared" si="11"/>
        <v>178151.92</v>
      </c>
      <c r="AP92" s="69">
        <f t="shared" si="12"/>
        <v>-55924.060000000012</v>
      </c>
    </row>
    <row r="93" spans="1:42" ht="15" thickBot="1" x14ac:dyDescent="0.25">
      <c r="A93" s="50" t="s">
        <v>397</v>
      </c>
      <c r="B93" s="50" t="s">
        <v>398</v>
      </c>
      <c r="C93" s="86">
        <v>3572</v>
      </c>
      <c r="D93" s="87" t="s">
        <v>777</v>
      </c>
      <c r="E93" s="56" t="s">
        <v>1889</v>
      </c>
      <c r="F93" s="121">
        <v>177234.52</v>
      </c>
      <c r="G93" s="121">
        <v>32069.75</v>
      </c>
      <c r="H93" s="121">
        <v>33663.94</v>
      </c>
      <c r="I93" s="121">
        <v>0</v>
      </c>
      <c r="J93" s="56">
        <v>0</v>
      </c>
      <c r="K93" s="56">
        <v>1505043.77</v>
      </c>
      <c r="L93" s="56">
        <v>160689</v>
      </c>
      <c r="M93" s="56">
        <v>0</v>
      </c>
      <c r="N93" s="56">
        <v>0</v>
      </c>
      <c r="O93" s="273">
        <v>0</v>
      </c>
      <c r="P93" s="273">
        <v>0</v>
      </c>
      <c r="Q93" s="273">
        <v>0</v>
      </c>
      <c r="R93" s="273">
        <v>88.82</v>
      </c>
      <c r="S93" s="56">
        <v>0</v>
      </c>
      <c r="T93" s="56">
        <v>0</v>
      </c>
      <c r="U93" s="56">
        <v>0</v>
      </c>
      <c r="V93" s="56">
        <v>281440</v>
      </c>
      <c r="W93" s="98">
        <v>72343.33</v>
      </c>
      <c r="AC93" s="122">
        <v>78720</v>
      </c>
      <c r="AF93" s="122">
        <v>57526.8</v>
      </c>
      <c r="AG93" s="122">
        <v>27504.43</v>
      </c>
      <c r="AK93" s="97">
        <f t="shared" si="7"/>
        <v>242968.21</v>
      </c>
      <c r="AL93" s="63">
        <f t="shared" si="8"/>
        <v>88.82</v>
      </c>
      <c r="AM93" s="64">
        <f t="shared" si="9"/>
        <v>242879.38999999998</v>
      </c>
      <c r="AN93" s="60">
        <f t="shared" si="10"/>
        <v>72343.33</v>
      </c>
      <c r="AO93" s="59">
        <f t="shared" si="11"/>
        <v>163751.22999999998</v>
      </c>
      <c r="AP93" s="69">
        <f t="shared" si="12"/>
        <v>-91407.89999999998</v>
      </c>
    </row>
    <row r="94" spans="1:42" ht="15" thickBot="1" x14ac:dyDescent="0.25">
      <c r="A94" s="50" t="s">
        <v>397</v>
      </c>
      <c r="B94" s="50" t="s">
        <v>398</v>
      </c>
      <c r="C94" s="86">
        <v>3222</v>
      </c>
      <c r="D94" s="87" t="s">
        <v>778</v>
      </c>
      <c r="E94" s="56" t="s">
        <v>1890</v>
      </c>
      <c r="F94" s="121">
        <v>216479.48</v>
      </c>
      <c r="G94" s="121">
        <v>0</v>
      </c>
      <c r="H94" s="121">
        <v>212955.8</v>
      </c>
      <c r="I94" s="121">
        <v>0</v>
      </c>
      <c r="J94" s="56">
        <v>0</v>
      </c>
      <c r="K94" s="56">
        <v>3417176.22</v>
      </c>
      <c r="L94" s="56">
        <v>539377.78</v>
      </c>
      <c r="M94" s="56">
        <v>0</v>
      </c>
      <c r="N94" s="56">
        <v>0</v>
      </c>
      <c r="O94" s="273">
        <v>0</v>
      </c>
      <c r="P94" s="273">
        <v>0</v>
      </c>
      <c r="Q94" s="273">
        <v>0</v>
      </c>
      <c r="R94" s="273">
        <v>0</v>
      </c>
      <c r="S94" s="56">
        <v>0</v>
      </c>
      <c r="T94" s="56">
        <v>0</v>
      </c>
      <c r="U94" s="56">
        <v>728.72</v>
      </c>
      <c r="V94" s="56">
        <v>2812906.16</v>
      </c>
      <c r="W94" s="98">
        <v>148052.9</v>
      </c>
      <c r="AA94" s="98">
        <v>139450</v>
      </c>
      <c r="AC94" s="122">
        <v>156010</v>
      </c>
      <c r="AD94" s="122">
        <v>24000</v>
      </c>
      <c r="AF94" s="122">
        <v>60782.559999999998</v>
      </c>
      <c r="AG94" s="122">
        <v>38640.199999999997</v>
      </c>
      <c r="AK94" s="97">
        <f t="shared" si="7"/>
        <v>429435.28</v>
      </c>
      <c r="AL94" s="63">
        <f t="shared" si="8"/>
        <v>0</v>
      </c>
      <c r="AM94" s="64">
        <f t="shared" si="9"/>
        <v>429435.28</v>
      </c>
      <c r="AN94" s="60">
        <f t="shared" si="10"/>
        <v>287502.90000000002</v>
      </c>
      <c r="AO94" s="59">
        <f t="shared" si="11"/>
        <v>279432.76</v>
      </c>
      <c r="AP94" s="69">
        <f t="shared" si="12"/>
        <v>8070.140000000014</v>
      </c>
    </row>
    <row r="95" spans="1:42" ht="15" thickBot="1" x14ac:dyDescent="0.25">
      <c r="A95" s="50" t="s">
        <v>397</v>
      </c>
      <c r="B95" s="50" t="s">
        <v>398</v>
      </c>
      <c r="C95" s="86">
        <v>3078</v>
      </c>
      <c r="D95" s="87" t="s">
        <v>779</v>
      </c>
      <c r="E95" s="56" t="s">
        <v>1891</v>
      </c>
      <c r="F95" s="121">
        <v>50019.38</v>
      </c>
      <c r="G95" s="121">
        <v>485</v>
      </c>
      <c r="H95" s="121">
        <v>7362.15</v>
      </c>
      <c r="I95" s="121">
        <v>0</v>
      </c>
      <c r="J95" s="56">
        <v>0</v>
      </c>
      <c r="K95" s="56">
        <v>-892340.84</v>
      </c>
      <c r="L95" s="56">
        <v>-116593.93</v>
      </c>
      <c r="M95" s="56">
        <v>0</v>
      </c>
      <c r="N95" s="56">
        <v>0</v>
      </c>
      <c r="O95" s="273">
        <v>36170</v>
      </c>
      <c r="P95" s="273">
        <v>250</v>
      </c>
      <c r="Q95" s="273">
        <v>18395</v>
      </c>
      <c r="R95" s="273">
        <v>0</v>
      </c>
      <c r="S95" s="56">
        <v>8108</v>
      </c>
      <c r="T95" s="56">
        <v>0</v>
      </c>
      <c r="U95" s="56">
        <v>0</v>
      </c>
      <c r="V95" s="56">
        <v>1047464</v>
      </c>
      <c r="W95" s="98">
        <v>70639.22</v>
      </c>
      <c r="AA95" s="98">
        <v>90680</v>
      </c>
      <c r="AC95" s="122">
        <v>147240</v>
      </c>
      <c r="AF95" s="122">
        <v>109074</v>
      </c>
      <c r="AG95" s="122">
        <v>18221.37</v>
      </c>
      <c r="AK95" s="97">
        <f t="shared" si="7"/>
        <v>57866.53</v>
      </c>
      <c r="AL95" s="63">
        <f t="shared" si="8"/>
        <v>54815</v>
      </c>
      <c r="AM95" s="64">
        <f t="shared" si="9"/>
        <v>3051.5299999999988</v>
      </c>
      <c r="AN95" s="60">
        <f t="shared" si="10"/>
        <v>161319.22</v>
      </c>
      <c r="AO95" s="59">
        <f t="shared" si="11"/>
        <v>274535.37</v>
      </c>
      <c r="AP95" s="69">
        <f t="shared" si="12"/>
        <v>-113216.15</v>
      </c>
    </row>
    <row r="96" spans="1:42" ht="15" thickBot="1" x14ac:dyDescent="0.25">
      <c r="A96" s="50" t="s">
        <v>397</v>
      </c>
      <c r="B96" s="50" t="s">
        <v>398</v>
      </c>
      <c r="C96" s="86">
        <v>4264</v>
      </c>
      <c r="D96" s="87" t="s">
        <v>780</v>
      </c>
      <c r="E96" s="56" t="s">
        <v>1892</v>
      </c>
      <c r="F96" s="121">
        <v>167293.25</v>
      </c>
      <c r="G96" s="121">
        <v>0</v>
      </c>
      <c r="H96" s="121">
        <v>59595.19</v>
      </c>
      <c r="I96" s="121">
        <v>0</v>
      </c>
      <c r="J96" s="56">
        <v>0</v>
      </c>
      <c r="K96" s="56">
        <v>1070424.6399999999</v>
      </c>
      <c r="L96" s="56">
        <v>508100.92</v>
      </c>
      <c r="M96" s="56">
        <v>0</v>
      </c>
      <c r="N96" s="56">
        <v>0</v>
      </c>
      <c r="O96" s="273">
        <v>0</v>
      </c>
      <c r="P96" s="273">
        <v>0</v>
      </c>
      <c r="Q96" s="273">
        <v>23615</v>
      </c>
      <c r="R96" s="273">
        <v>0</v>
      </c>
      <c r="S96" s="56">
        <v>0</v>
      </c>
      <c r="T96" s="56">
        <v>0</v>
      </c>
      <c r="U96" s="56">
        <v>0</v>
      </c>
      <c r="V96" s="56">
        <v>1334838.29</v>
      </c>
      <c r="W96" s="98">
        <v>147038.06</v>
      </c>
      <c r="AC96" s="122">
        <v>75470</v>
      </c>
      <c r="AF96" s="122">
        <v>30531.07</v>
      </c>
      <c r="AG96" s="122">
        <v>14056.77</v>
      </c>
      <c r="AK96" s="97">
        <f t="shared" si="7"/>
        <v>226888.44</v>
      </c>
      <c r="AL96" s="63">
        <f t="shared" si="8"/>
        <v>23615</v>
      </c>
      <c r="AM96" s="64">
        <f t="shared" si="9"/>
        <v>203273.44</v>
      </c>
      <c r="AN96" s="60">
        <f t="shared" si="10"/>
        <v>147038.06</v>
      </c>
      <c r="AO96" s="59">
        <f t="shared" si="11"/>
        <v>120057.84000000001</v>
      </c>
      <c r="AP96" s="69">
        <f t="shared" si="12"/>
        <v>26980.219999999987</v>
      </c>
    </row>
    <row r="97" spans="1:42" ht="15" thickBot="1" x14ac:dyDescent="0.25">
      <c r="A97" s="50" t="s">
        <v>397</v>
      </c>
      <c r="B97" s="50" t="s">
        <v>398</v>
      </c>
      <c r="C97" s="86">
        <v>5763</v>
      </c>
      <c r="D97" s="87" t="s">
        <v>781</v>
      </c>
      <c r="E97" s="56" t="s">
        <v>1893</v>
      </c>
      <c r="F97" s="121">
        <v>252473.49</v>
      </c>
      <c r="G97" s="121">
        <v>140</v>
      </c>
      <c r="H97" s="121">
        <v>269042.13</v>
      </c>
      <c r="I97" s="121">
        <v>0</v>
      </c>
      <c r="J97" s="56">
        <v>0</v>
      </c>
      <c r="K97" s="56">
        <v>1623804.39</v>
      </c>
      <c r="L97" s="56">
        <v>1201490.08</v>
      </c>
      <c r="M97" s="56">
        <v>0</v>
      </c>
      <c r="N97" s="56">
        <v>0</v>
      </c>
      <c r="O97" s="273">
        <v>0</v>
      </c>
      <c r="P97" s="273">
        <v>0</v>
      </c>
      <c r="Q97" s="273">
        <v>0</v>
      </c>
      <c r="R97" s="273">
        <v>0</v>
      </c>
      <c r="S97" s="56">
        <v>0</v>
      </c>
      <c r="T97" s="56">
        <v>0</v>
      </c>
      <c r="U97" s="56">
        <v>2766491.1</v>
      </c>
      <c r="V97" s="56">
        <v>613325.81999999995</v>
      </c>
      <c r="W97" s="98">
        <v>153656.17000000001</v>
      </c>
      <c r="X97" s="98">
        <v>0</v>
      </c>
      <c r="AA97" s="98">
        <v>0</v>
      </c>
      <c r="AB97" s="98">
        <v>0</v>
      </c>
      <c r="AC97" s="122">
        <v>74163</v>
      </c>
      <c r="AF97" s="122">
        <v>94290</v>
      </c>
      <c r="AG97" s="122">
        <v>12470</v>
      </c>
      <c r="AK97" s="97">
        <f t="shared" si="7"/>
        <v>521655.62</v>
      </c>
      <c r="AL97" s="63">
        <f t="shared" si="8"/>
        <v>0</v>
      </c>
      <c r="AM97" s="64">
        <f t="shared" si="9"/>
        <v>521655.62</v>
      </c>
      <c r="AN97" s="60">
        <f t="shared" si="10"/>
        <v>153656.17000000001</v>
      </c>
      <c r="AO97" s="59">
        <f t="shared" si="11"/>
        <v>180923</v>
      </c>
      <c r="AP97" s="69">
        <f t="shared" si="12"/>
        <v>-27266.829999999987</v>
      </c>
    </row>
    <row r="98" spans="1:42" ht="15" thickBot="1" x14ac:dyDescent="0.25">
      <c r="A98" s="50" t="s">
        <v>397</v>
      </c>
      <c r="B98" s="50" t="s">
        <v>398</v>
      </c>
      <c r="C98" s="86">
        <v>3934</v>
      </c>
      <c r="D98" s="87" t="s">
        <v>782</v>
      </c>
      <c r="E98" s="56" t="s">
        <v>1894</v>
      </c>
      <c r="F98" s="121">
        <v>436537.78</v>
      </c>
      <c r="G98" s="121">
        <v>0</v>
      </c>
      <c r="H98" s="121">
        <v>90554.89</v>
      </c>
      <c r="I98" s="121">
        <v>0</v>
      </c>
      <c r="J98" s="56">
        <v>0</v>
      </c>
      <c r="K98" s="56">
        <v>1059999.76</v>
      </c>
      <c r="L98" s="56">
        <v>84057.3</v>
      </c>
      <c r="M98" s="56">
        <v>0</v>
      </c>
      <c r="N98" s="56">
        <v>0</v>
      </c>
      <c r="O98" s="273">
        <v>0</v>
      </c>
      <c r="P98" s="273">
        <v>0</v>
      </c>
      <c r="Q98" s="273">
        <v>0</v>
      </c>
      <c r="R98" s="273">
        <v>0</v>
      </c>
      <c r="S98" s="56">
        <v>0</v>
      </c>
      <c r="T98" s="56">
        <v>0</v>
      </c>
      <c r="U98" s="56">
        <v>0</v>
      </c>
      <c r="V98" s="56">
        <v>1790978.12</v>
      </c>
      <c r="W98" s="98">
        <v>101422.73</v>
      </c>
      <c r="AA98" s="98">
        <v>127527.7</v>
      </c>
      <c r="AC98" s="122">
        <v>139327.70000000001</v>
      </c>
      <c r="AE98" s="122">
        <v>4220</v>
      </c>
      <c r="AF98" s="122">
        <v>48139.33</v>
      </c>
      <c r="AG98" s="122">
        <v>16257.5</v>
      </c>
      <c r="AJ98" s="122">
        <v>0</v>
      </c>
      <c r="AK98" s="97">
        <f t="shared" si="7"/>
        <v>527092.67000000004</v>
      </c>
      <c r="AL98" s="63">
        <f t="shared" si="8"/>
        <v>0</v>
      </c>
      <c r="AM98" s="64">
        <f t="shared" si="9"/>
        <v>527092.67000000004</v>
      </c>
      <c r="AN98" s="60">
        <f t="shared" si="10"/>
        <v>228950.43</v>
      </c>
      <c r="AO98" s="59">
        <f t="shared" si="11"/>
        <v>207944.53000000003</v>
      </c>
      <c r="AP98" s="69">
        <f t="shared" si="12"/>
        <v>21005.899999999965</v>
      </c>
    </row>
    <row r="99" spans="1:42" ht="15" thickBot="1" x14ac:dyDescent="0.25">
      <c r="A99" s="50" t="s">
        <v>397</v>
      </c>
      <c r="B99" s="50" t="s">
        <v>398</v>
      </c>
      <c r="C99" s="86">
        <v>5633</v>
      </c>
      <c r="D99" s="87" t="s">
        <v>783</v>
      </c>
      <c r="E99" s="56" t="s">
        <v>1895</v>
      </c>
      <c r="F99" s="121">
        <v>608638.03</v>
      </c>
      <c r="G99" s="121">
        <v>105600</v>
      </c>
      <c r="H99" s="121">
        <v>74264.05</v>
      </c>
      <c r="I99" s="121">
        <v>0</v>
      </c>
      <c r="J99" s="56">
        <v>0</v>
      </c>
      <c r="K99" s="56">
        <v>4148619.29</v>
      </c>
      <c r="L99" s="56">
        <v>1307091.18</v>
      </c>
      <c r="M99" s="56">
        <v>0</v>
      </c>
      <c r="N99" s="56">
        <v>0</v>
      </c>
      <c r="O99" s="273">
        <v>0</v>
      </c>
      <c r="P99" s="273">
        <v>0</v>
      </c>
      <c r="Q99" s="273">
        <v>0</v>
      </c>
      <c r="R99" s="273">
        <v>0</v>
      </c>
      <c r="S99" s="56">
        <v>164284</v>
      </c>
      <c r="T99" s="56">
        <v>0</v>
      </c>
      <c r="U99" s="56">
        <v>0</v>
      </c>
      <c r="V99" s="56">
        <v>1047464</v>
      </c>
      <c r="W99" s="98">
        <v>89758.23</v>
      </c>
      <c r="Y99" s="98">
        <v>2044.92</v>
      </c>
      <c r="AA99" s="98">
        <v>135110</v>
      </c>
      <c r="AC99" s="122">
        <v>204440</v>
      </c>
      <c r="AF99" s="122">
        <v>127907.78</v>
      </c>
      <c r="AG99" s="122">
        <v>61262.2</v>
      </c>
      <c r="AK99" s="97">
        <f t="shared" si="7"/>
        <v>788502.08000000007</v>
      </c>
      <c r="AL99" s="63">
        <f t="shared" si="8"/>
        <v>0</v>
      </c>
      <c r="AM99" s="64">
        <f t="shared" si="9"/>
        <v>788502.08000000007</v>
      </c>
      <c r="AN99" s="60">
        <f t="shared" si="10"/>
        <v>226913.15</v>
      </c>
      <c r="AO99" s="59">
        <f t="shared" si="11"/>
        <v>393609.98000000004</v>
      </c>
      <c r="AP99" s="69">
        <f t="shared" si="12"/>
        <v>-166696.83000000005</v>
      </c>
    </row>
    <row r="100" spans="1:42" ht="15" thickBot="1" x14ac:dyDescent="0.25">
      <c r="A100" s="50" t="s">
        <v>397</v>
      </c>
      <c r="B100" s="50" t="s">
        <v>398</v>
      </c>
      <c r="C100" s="86">
        <v>3215</v>
      </c>
      <c r="D100" s="87" t="s">
        <v>784</v>
      </c>
      <c r="E100" s="56" t="s">
        <v>1896</v>
      </c>
      <c r="F100" s="121">
        <v>95614.83</v>
      </c>
      <c r="G100" s="121">
        <v>0</v>
      </c>
      <c r="H100" s="121">
        <v>59753.63</v>
      </c>
      <c r="I100" s="121">
        <v>0</v>
      </c>
      <c r="J100" s="56">
        <v>0</v>
      </c>
      <c r="K100" s="56">
        <v>1046324.38</v>
      </c>
      <c r="L100" s="56">
        <v>146446.85</v>
      </c>
      <c r="M100" s="56">
        <v>0</v>
      </c>
      <c r="N100" s="56">
        <v>0</v>
      </c>
      <c r="O100" s="273">
        <v>12400</v>
      </c>
      <c r="P100" s="273">
        <v>0</v>
      </c>
      <c r="Q100" s="273">
        <v>40750</v>
      </c>
      <c r="R100" s="273">
        <v>57.67</v>
      </c>
      <c r="S100" s="56">
        <v>151225</v>
      </c>
      <c r="T100" s="56">
        <v>0</v>
      </c>
      <c r="U100" s="56">
        <v>0</v>
      </c>
      <c r="V100" s="56">
        <v>1768225.65</v>
      </c>
      <c r="W100" s="98">
        <v>118723.65</v>
      </c>
      <c r="AC100" s="122">
        <v>69220</v>
      </c>
      <c r="AF100" s="122">
        <v>142303.38</v>
      </c>
      <c r="AG100" s="122">
        <v>14244.22</v>
      </c>
      <c r="AK100" s="97">
        <f t="shared" si="7"/>
        <v>155368.46</v>
      </c>
      <c r="AL100" s="63">
        <f t="shared" si="8"/>
        <v>53207.67</v>
      </c>
      <c r="AM100" s="64">
        <f t="shared" si="9"/>
        <v>102160.79</v>
      </c>
      <c r="AN100" s="60">
        <f t="shared" si="10"/>
        <v>118723.65</v>
      </c>
      <c r="AO100" s="59">
        <f t="shared" si="11"/>
        <v>225767.6</v>
      </c>
      <c r="AP100" s="69">
        <f t="shared" si="12"/>
        <v>-107043.95000000001</v>
      </c>
    </row>
    <row r="101" spans="1:42" ht="15" thickBot="1" x14ac:dyDescent="0.25">
      <c r="A101" s="50" t="s">
        <v>397</v>
      </c>
      <c r="B101" s="50" t="s">
        <v>398</v>
      </c>
      <c r="C101" s="86">
        <v>4457</v>
      </c>
      <c r="D101" s="87" t="s">
        <v>785</v>
      </c>
      <c r="E101" s="56" t="s">
        <v>1926</v>
      </c>
      <c r="F101" s="121">
        <v>269409.51</v>
      </c>
      <c r="G101" s="121">
        <v>0</v>
      </c>
      <c r="H101" s="121">
        <v>37500.14</v>
      </c>
      <c r="I101" s="121">
        <v>0</v>
      </c>
      <c r="J101" s="56">
        <v>0</v>
      </c>
      <c r="K101" s="56">
        <v>975371.76</v>
      </c>
      <c r="L101" s="56">
        <v>116923.78</v>
      </c>
      <c r="M101" s="56">
        <v>0</v>
      </c>
      <c r="N101" s="56">
        <v>0</v>
      </c>
      <c r="O101" s="273">
        <v>0</v>
      </c>
      <c r="P101" s="273">
        <v>0</v>
      </c>
      <c r="Q101" s="273">
        <v>0</v>
      </c>
      <c r="R101" s="273">
        <v>0</v>
      </c>
      <c r="S101" s="56">
        <v>0</v>
      </c>
      <c r="T101" s="56">
        <v>0</v>
      </c>
      <c r="U101" s="56">
        <v>0</v>
      </c>
      <c r="V101" s="56">
        <v>1440650.38</v>
      </c>
      <c r="W101" s="98">
        <v>112399.22</v>
      </c>
      <c r="AA101" s="98">
        <v>177670</v>
      </c>
      <c r="AC101" s="122">
        <v>212970</v>
      </c>
      <c r="AF101" s="122">
        <v>34182.36</v>
      </c>
      <c r="AG101" s="122">
        <v>22211.119999999999</v>
      </c>
      <c r="AK101" s="97">
        <f t="shared" si="7"/>
        <v>306909.65000000002</v>
      </c>
      <c r="AL101" s="63">
        <f t="shared" si="8"/>
        <v>0</v>
      </c>
      <c r="AM101" s="64">
        <f t="shared" si="9"/>
        <v>306909.65000000002</v>
      </c>
      <c r="AN101" s="60">
        <f t="shared" si="10"/>
        <v>290069.21999999997</v>
      </c>
      <c r="AO101" s="59">
        <f t="shared" si="11"/>
        <v>269363.48</v>
      </c>
      <c r="AP101" s="69">
        <f t="shared" si="12"/>
        <v>20705.739999999991</v>
      </c>
    </row>
    <row r="102" spans="1:42" ht="15" thickBot="1" x14ac:dyDescent="0.25">
      <c r="A102" s="50" t="s">
        <v>401</v>
      </c>
      <c r="B102" s="50" t="s">
        <v>402</v>
      </c>
      <c r="C102" s="86">
        <v>2578</v>
      </c>
      <c r="D102" s="87" t="s">
        <v>786</v>
      </c>
      <c r="E102" s="56" t="s">
        <v>1897</v>
      </c>
      <c r="F102" s="121">
        <v>158995.01999999999</v>
      </c>
      <c r="G102" s="121">
        <v>0</v>
      </c>
      <c r="H102" s="121">
        <v>10650.48</v>
      </c>
      <c r="I102" s="121">
        <v>0</v>
      </c>
      <c r="J102" s="56">
        <v>0</v>
      </c>
      <c r="K102" s="56">
        <v>1586848.01</v>
      </c>
      <c r="L102" s="56">
        <v>316161.40000000002</v>
      </c>
      <c r="M102" s="56">
        <v>0</v>
      </c>
      <c r="N102" s="56">
        <v>0</v>
      </c>
      <c r="O102" s="273">
        <v>0</v>
      </c>
      <c r="P102" s="273">
        <v>0</v>
      </c>
      <c r="Q102" s="273">
        <v>0</v>
      </c>
      <c r="R102" s="273">
        <v>1542.05</v>
      </c>
      <c r="S102" s="56">
        <v>0</v>
      </c>
      <c r="T102" s="56">
        <v>0</v>
      </c>
      <c r="U102" s="56">
        <v>0</v>
      </c>
      <c r="V102" s="56">
        <v>2439714</v>
      </c>
      <c r="W102" s="98">
        <v>3772</v>
      </c>
      <c r="AA102" s="98">
        <v>113220</v>
      </c>
      <c r="AB102" s="98">
        <v>1500</v>
      </c>
      <c r="AC102" s="122">
        <v>114720</v>
      </c>
      <c r="AF102" s="122">
        <v>24813</v>
      </c>
      <c r="AG102" s="122">
        <v>25775.57</v>
      </c>
      <c r="AK102" s="97">
        <f t="shared" si="7"/>
        <v>169645.5</v>
      </c>
      <c r="AL102" s="63">
        <f t="shared" si="8"/>
        <v>1542.05</v>
      </c>
      <c r="AM102" s="64">
        <f t="shared" si="9"/>
        <v>168103.45</v>
      </c>
      <c r="AN102" s="60">
        <f t="shared" si="10"/>
        <v>118492</v>
      </c>
      <c r="AO102" s="59">
        <f t="shared" si="11"/>
        <v>165308.57</v>
      </c>
      <c r="AP102" s="69">
        <f t="shared" si="12"/>
        <v>-46816.570000000007</v>
      </c>
    </row>
    <row r="103" spans="1:42" ht="15" thickBot="1" x14ac:dyDescent="0.25">
      <c r="A103" s="50" t="s">
        <v>401</v>
      </c>
      <c r="B103" s="50" t="s">
        <v>402</v>
      </c>
      <c r="C103" s="86">
        <v>5205</v>
      </c>
      <c r="D103" s="87" t="s">
        <v>787</v>
      </c>
      <c r="E103" s="56" t="s">
        <v>1898</v>
      </c>
      <c r="F103" s="121">
        <v>161649.79999999999</v>
      </c>
      <c r="G103" s="121">
        <v>0</v>
      </c>
      <c r="H103" s="121">
        <v>50655.94</v>
      </c>
      <c r="I103" s="121">
        <v>0</v>
      </c>
      <c r="J103" s="56">
        <v>0</v>
      </c>
      <c r="K103" s="56">
        <v>1152464.0900000001</v>
      </c>
      <c r="L103" s="56">
        <v>155315.26</v>
      </c>
      <c r="M103" s="56">
        <v>0</v>
      </c>
      <c r="N103" s="56">
        <v>0</v>
      </c>
      <c r="O103" s="273">
        <v>0</v>
      </c>
      <c r="P103" s="273">
        <v>0</v>
      </c>
      <c r="Q103" s="273">
        <v>360</v>
      </c>
      <c r="R103" s="273">
        <v>1879.45</v>
      </c>
      <c r="S103" s="56">
        <v>0</v>
      </c>
      <c r="T103" s="56">
        <v>0</v>
      </c>
      <c r="U103" s="56">
        <v>0</v>
      </c>
      <c r="V103" s="56">
        <v>3137825</v>
      </c>
      <c r="W103" s="98">
        <v>43781.55</v>
      </c>
      <c r="AA103" s="98">
        <v>217500</v>
      </c>
      <c r="AC103" s="122">
        <v>248537</v>
      </c>
      <c r="AF103" s="122">
        <v>8813.48</v>
      </c>
      <c r="AG103" s="122">
        <v>35280.6</v>
      </c>
      <c r="AK103" s="97">
        <f t="shared" si="7"/>
        <v>212305.74</v>
      </c>
      <c r="AL103" s="63">
        <f t="shared" si="8"/>
        <v>2239.4499999999998</v>
      </c>
      <c r="AM103" s="64">
        <f t="shared" si="9"/>
        <v>210066.28999999998</v>
      </c>
      <c r="AN103" s="60">
        <f t="shared" si="10"/>
        <v>261281.55</v>
      </c>
      <c r="AO103" s="59">
        <f t="shared" si="11"/>
        <v>292631.08</v>
      </c>
      <c r="AP103" s="69">
        <f t="shared" si="12"/>
        <v>-31349.530000000028</v>
      </c>
    </row>
    <row r="104" spans="1:42" ht="15" thickBot="1" x14ac:dyDescent="0.25">
      <c r="A104" s="50" t="s">
        <v>401</v>
      </c>
      <c r="B104" s="50" t="s">
        <v>402</v>
      </c>
      <c r="C104" s="86">
        <v>2942</v>
      </c>
      <c r="D104" s="87" t="s">
        <v>788</v>
      </c>
      <c r="E104" s="56" t="s">
        <v>1901</v>
      </c>
      <c r="F104" s="121">
        <v>10794.25</v>
      </c>
      <c r="G104" s="121">
        <v>0</v>
      </c>
      <c r="H104" s="121">
        <v>41518.71</v>
      </c>
      <c r="I104" s="121">
        <v>0</v>
      </c>
      <c r="J104" s="56">
        <v>0</v>
      </c>
      <c r="K104" s="56">
        <v>1310148.22</v>
      </c>
      <c r="L104" s="56">
        <v>401737.01</v>
      </c>
      <c r="M104" s="56">
        <v>0</v>
      </c>
      <c r="N104" s="56">
        <v>0</v>
      </c>
      <c r="O104" s="273">
        <v>0</v>
      </c>
      <c r="P104" s="273">
        <v>52939.76</v>
      </c>
      <c r="Q104" s="273">
        <v>0</v>
      </c>
      <c r="R104" s="273">
        <v>3671.74</v>
      </c>
      <c r="S104" s="56">
        <v>0</v>
      </c>
      <c r="T104" s="56">
        <v>0</v>
      </c>
      <c r="U104" s="56">
        <v>402919.98</v>
      </c>
      <c r="V104" s="56">
        <v>1499736.2</v>
      </c>
      <c r="W104" s="98">
        <v>48018.25</v>
      </c>
      <c r="AA104" s="98">
        <v>75960</v>
      </c>
      <c r="AB104" s="98">
        <v>1500</v>
      </c>
      <c r="AC104" s="122">
        <v>77460</v>
      </c>
      <c r="AF104" s="122">
        <v>22251.360000000001</v>
      </c>
      <c r="AG104" s="122">
        <v>28987.85</v>
      </c>
      <c r="AK104" s="97">
        <f t="shared" si="7"/>
        <v>52312.959999999999</v>
      </c>
      <c r="AL104" s="63">
        <f t="shared" si="8"/>
        <v>56611.5</v>
      </c>
      <c r="AM104" s="64">
        <f t="shared" si="9"/>
        <v>-4298.5400000000009</v>
      </c>
      <c r="AN104" s="60">
        <f t="shared" si="10"/>
        <v>125478.25</v>
      </c>
      <c r="AO104" s="59">
        <f t="shared" si="11"/>
        <v>128699.20999999999</v>
      </c>
      <c r="AP104" s="69">
        <f t="shared" si="12"/>
        <v>-3220.9599999999919</v>
      </c>
    </row>
    <row r="105" spans="1:42" ht="15" thickBot="1" x14ac:dyDescent="0.25">
      <c r="A105" s="50" t="s">
        <v>401</v>
      </c>
      <c r="B105" s="50" t="s">
        <v>402</v>
      </c>
      <c r="C105" s="86">
        <v>3193</v>
      </c>
      <c r="D105" s="87" t="s">
        <v>789</v>
      </c>
      <c r="E105" s="56" t="s">
        <v>1902</v>
      </c>
      <c r="F105" s="121">
        <v>106268.54</v>
      </c>
      <c r="G105" s="121">
        <v>17462</v>
      </c>
      <c r="H105" s="121">
        <v>126162.64</v>
      </c>
      <c r="I105" s="121">
        <v>0</v>
      </c>
      <c r="J105" s="56">
        <v>0</v>
      </c>
      <c r="K105" s="56">
        <v>655764.32999999996</v>
      </c>
      <c r="L105" s="56">
        <v>380168.73</v>
      </c>
      <c r="M105" s="56">
        <v>0</v>
      </c>
      <c r="N105" s="56">
        <v>0</v>
      </c>
      <c r="O105" s="273">
        <v>0</v>
      </c>
      <c r="P105" s="273">
        <v>26820.73</v>
      </c>
      <c r="Q105" s="273">
        <v>0</v>
      </c>
      <c r="R105" s="273">
        <v>2045.48</v>
      </c>
      <c r="S105" s="56">
        <v>0</v>
      </c>
      <c r="T105" s="56">
        <v>0</v>
      </c>
      <c r="U105" s="56">
        <v>0</v>
      </c>
      <c r="V105" s="56">
        <v>2219622</v>
      </c>
      <c r="W105" s="98">
        <v>55154.58</v>
      </c>
      <c r="AA105" s="98">
        <v>73670</v>
      </c>
      <c r="AC105" s="122">
        <v>121910</v>
      </c>
      <c r="AF105" s="122">
        <v>48229.36</v>
      </c>
      <c r="AG105" s="122">
        <v>17748.48</v>
      </c>
      <c r="AK105" s="97">
        <f t="shared" si="7"/>
        <v>249893.18</v>
      </c>
      <c r="AL105" s="63">
        <f t="shared" si="8"/>
        <v>28866.21</v>
      </c>
      <c r="AM105" s="64">
        <f t="shared" si="9"/>
        <v>221026.97</v>
      </c>
      <c r="AN105" s="60">
        <f t="shared" si="10"/>
        <v>128824.58</v>
      </c>
      <c r="AO105" s="59">
        <f t="shared" si="11"/>
        <v>187887.84</v>
      </c>
      <c r="AP105" s="69">
        <f t="shared" si="12"/>
        <v>-59063.259999999995</v>
      </c>
    </row>
    <row r="106" spans="1:42" ht="15" thickBot="1" x14ac:dyDescent="0.25">
      <c r="A106" s="50" t="s">
        <v>401</v>
      </c>
      <c r="B106" s="50" t="s">
        <v>402</v>
      </c>
      <c r="C106" s="86">
        <v>4152</v>
      </c>
      <c r="D106" s="87" t="s">
        <v>790</v>
      </c>
      <c r="E106" s="56" t="s">
        <v>1904</v>
      </c>
      <c r="F106" s="121">
        <v>127472.92</v>
      </c>
      <c r="G106" s="121">
        <v>0</v>
      </c>
      <c r="H106" s="121">
        <v>68914.820000000007</v>
      </c>
      <c r="I106" s="121">
        <v>0</v>
      </c>
      <c r="J106" s="56">
        <v>0</v>
      </c>
      <c r="K106" s="56">
        <v>955980.25</v>
      </c>
      <c r="L106" s="56">
        <v>336269.45</v>
      </c>
      <c r="M106" s="56">
        <v>0</v>
      </c>
      <c r="N106" s="56">
        <v>0</v>
      </c>
      <c r="O106" s="273">
        <v>0</v>
      </c>
      <c r="P106" s="273">
        <v>33400</v>
      </c>
      <c r="Q106" s="273">
        <v>0</v>
      </c>
      <c r="R106" s="273">
        <v>34.85</v>
      </c>
      <c r="S106" s="56">
        <v>0</v>
      </c>
      <c r="T106" s="56">
        <v>0</v>
      </c>
      <c r="U106" s="56">
        <v>0</v>
      </c>
      <c r="V106" s="56">
        <v>1687514</v>
      </c>
      <c r="W106" s="98">
        <v>27829.599999999999</v>
      </c>
      <c r="AA106" s="98">
        <v>85300</v>
      </c>
      <c r="AC106" s="122">
        <v>145620</v>
      </c>
      <c r="AF106" s="122">
        <v>36175.75</v>
      </c>
      <c r="AG106" s="122">
        <v>15296.26</v>
      </c>
      <c r="AK106" s="97">
        <f t="shared" si="7"/>
        <v>196387.74</v>
      </c>
      <c r="AL106" s="63">
        <f t="shared" si="8"/>
        <v>33434.85</v>
      </c>
      <c r="AM106" s="64">
        <f t="shared" si="9"/>
        <v>162952.88999999998</v>
      </c>
      <c r="AN106" s="60">
        <f t="shared" si="10"/>
        <v>113129.60000000001</v>
      </c>
      <c r="AO106" s="59">
        <f t="shared" si="11"/>
        <v>197092.01</v>
      </c>
      <c r="AP106" s="69">
        <f t="shared" si="12"/>
        <v>-83962.41</v>
      </c>
    </row>
    <row r="107" spans="1:42" ht="15" thickBot="1" x14ac:dyDescent="0.25">
      <c r="A107" s="50" t="s">
        <v>405</v>
      </c>
      <c r="B107" s="50" t="s">
        <v>406</v>
      </c>
      <c r="C107" s="86">
        <v>4559</v>
      </c>
      <c r="D107" s="87" t="s">
        <v>791</v>
      </c>
      <c r="E107" s="56" t="s">
        <v>1906</v>
      </c>
      <c r="F107" s="121">
        <v>400061.45</v>
      </c>
      <c r="G107" s="121">
        <v>0</v>
      </c>
      <c r="H107" s="121">
        <v>16299.92</v>
      </c>
      <c r="I107" s="121">
        <v>0</v>
      </c>
      <c r="J107" s="56">
        <v>0</v>
      </c>
      <c r="K107" s="56">
        <v>913843.57</v>
      </c>
      <c r="L107" s="56">
        <v>201007.54</v>
      </c>
      <c r="M107" s="56">
        <v>0</v>
      </c>
      <c r="N107" s="56">
        <v>0</v>
      </c>
      <c r="O107" s="273">
        <v>0</v>
      </c>
      <c r="P107" s="273">
        <v>7761.81</v>
      </c>
      <c r="Q107" s="273">
        <v>0</v>
      </c>
      <c r="R107" s="273">
        <v>150</v>
      </c>
      <c r="S107" s="56">
        <v>0</v>
      </c>
      <c r="T107" s="56">
        <v>0</v>
      </c>
      <c r="U107" s="56">
        <v>0</v>
      </c>
      <c r="V107" s="56">
        <v>4303318.3099999996</v>
      </c>
      <c r="W107" s="98">
        <v>60917.2</v>
      </c>
      <c r="AA107" s="98">
        <v>204486.5</v>
      </c>
      <c r="AC107" s="122">
        <v>260376.5</v>
      </c>
      <c r="AF107" s="122">
        <v>48315.8</v>
      </c>
      <c r="AG107" s="122">
        <v>12763.36</v>
      </c>
      <c r="AK107" s="97">
        <f t="shared" si="7"/>
        <v>416361.37</v>
      </c>
      <c r="AL107" s="63">
        <f t="shared" si="8"/>
        <v>7911.81</v>
      </c>
      <c r="AM107" s="64">
        <f t="shared" si="9"/>
        <v>408449.56</v>
      </c>
      <c r="AN107" s="60">
        <f t="shared" si="10"/>
        <v>265403.7</v>
      </c>
      <c r="AO107" s="59">
        <f t="shared" si="11"/>
        <v>321455.65999999997</v>
      </c>
      <c r="AP107" s="69">
        <f t="shared" si="12"/>
        <v>-56051.959999999963</v>
      </c>
    </row>
    <row r="108" spans="1:42" ht="15" thickBot="1" x14ac:dyDescent="0.25">
      <c r="A108" s="50" t="s">
        <v>405</v>
      </c>
      <c r="B108" s="50" t="s">
        <v>406</v>
      </c>
      <c r="C108" s="86">
        <v>1402</v>
      </c>
      <c r="D108" s="87" t="s">
        <v>792</v>
      </c>
      <c r="E108" s="56" t="s">
        <v>1907</v>
      </c>
      <c r="F108" s="121">
        <v>215708.51</v>
      </c>
      <c r="G108" s="121">
        <v>0</v>
      </c>
      <c r="H108" s="121">
        <v>13944.53</v>
      </c>
      <c r="I108" s="121">
        <v>0</v>
      </c>
      <c r="J108" s="56">
        <v>0</v>
      </c>
      <c r="K108" s="56">
        <v>754637.47</v>
      </c>
      <c r="L108" s="56">
        <v>197359.67</v>
      </c>
      <c r="M108" s="56">
        <v>0</v>
      </c>
      <c r="N108" s="56">
        <v>0</v>
      </c>
      <c r="O108" s="273">
        <v>0</v>
      </c>
      <c r="P108" s="273">
        <v>21603.15</v>
      </c>
      <c r="Q108" s="273">
        <v>0</v>
      </c>
      <c r="R108" s="273">
        <v>154</v>
      </c>
      <c r="S108" s="56">
        <v>0</v>
      </c>
      <c r="T108" s="56">
        <v>0</v>
      </c>
      <c r="U108" s="56">
        <v>0</v>
      </c>
      <c r="V108" s="56">
        <v>2346487</v>
      </c>
      <c r="W108" s="98">
        <v>9847.02</v>
      </c>
      <c r="AA108" s="98">
        <v>116658.5</v>
      </c>
      <c r="AC108" s="122">
        <v>134758.5</v>
      </c>
      <c r="AF108" s="122">
        <v>29244.54</v>
      </c>
      <c r="AG108" s="122">
        <v>16404.599999999999</v>
      </c>
      <c r="AK108" s="97">
        <f t="shared" si="7"/>
        <v>229653.04</v>
      </c>
      <c r="AL108" s="63">
        <f t="shared" si="8"/>
        <v>21757.15</v>
      </c>
      <c r="AM108" s="64">
        <f t="shared" si="9"/>
        <v>207895.89</v>
      </c>
      <c r="AN108" s="60">
        <f t="shared" si="10"/>
        <v>126505.52</v>
      </c>
      <c r="AO108" s="59">
        <f t="shared" si="11"/>
        <v>180407.64</v>
      </c>
      <c r="AP108" s="69">
        <f t="shared" si="12"/>
        <v>-53902.12000000001</v>
      </c>
    </row>
    <row r="109" spans="1:42" ht="15" thickBot="1" x14ac:dyDescent="0.25">
      <c r="A109" s="50" t="s">
        <v>405</v>
      </c>
      <c r="B109" s="50" t="s">
        <v>406</v>
      </c>
      <c r="C109" s="86">
        <v>4041</v>
      </c>
      <c r="D109" s="87" t="s">
        <v>793</v>
      </c>
      <c r="E109" s="56" t="s">
        <v>1908</v>
      </c>
      <c r="F109" s="121">
        <v>223155.94</v>
      </c>
      <c r="G109" s="121">
        <v>0</v>
      </c>
      <c r="H109" s="121">
        <v>60036.06</v>
      </c>
      <c r="I109" s="121">
        <v>0</v>
      </c>
      <c r="J109" s="56">
        <v>0</v>
      </c>
      <c r="K109" s="56">
        <v>1117349.6200000001</v>
      </c>
      <c r="L109" s="56">
        <v>203408.15</v>
      </c>
      <c r="M109" s="56">
        <v>0</v>
      </c>
      <c r="N109" s="56">
        <v>0</v>
      </c>
      <c r="O109" s="273">
        <v>3000</v>
      </c>
      <c r="P109" s="273">
        <v>30306.52</v>
      </c>
      <c r="Q109" s="273">
        <v>0</v>
      </c>
      <c r="R109" s="273">
        <v>182.04</v>
      </c>
      <c r="S109" s="56">
        <v>0</v>
      </c>
      <c r="T109" s="56">
        <v>0</v>
      </c>
      <c r="U109" s="56">
        <v>0</v>
      </c>
      <c r="V109" s="56">
        <v>2125037.4300000002</v>
      </c>
      <c r="W109" s="98">
        <v>86942.28</v>
      </c>
      <c r="AA109" s="98">
        <v>127733.5</v>
      </c>
      <c r="AB109" s="98">
        <v>0</v>
      </c>
      <c r="AC109" s="122">
        <v>171163.5</v>
      </c>
      <c r="AF109" s="122">
        <v>112523.82</v>
      </c>
      <c r="AG109" s="122">
        <v>17164.54</v>
      </c>
      <c r="AK109" s="97">
        <f t="shared" si="7"/>
        <v>283192</v>
      </c>
      <c r="AL109" s="63">
        <f t="shared" si="8"/>
        <v>33488.560000000005</v>
      </c>
      <c r="AM109" s="64">
        <f t="shared" si="9"/>
        <v>249703.44</v>
      </c>
      <c r="AN109" s="60">
        <f t="shared" si="10"/>
        <v>214675.78</v>
      </c>
      <c r="AO109" s="59">
        <f t="shared" si="11"/>
        <v>300851.86</v>
      </c>
      <c r="AP109" s="69">
        <f t="shared" si="12"/>
        <v>-86176.079999999987</v>
      </c>
    </row>
    <row r="110" spans="1:42" ht="15" thickBot="1" x14ac:dyDescent="0.25">
      <c r="A110" s="50" t="s">
        <v>405</v>
      </c>
      <c r="B110" s="50" t="s">
        <v>406</v>
      </c>
      <c r="C110" s="86">
        <v>3664</v>
      </c>
      <c r="D110" s="87" t="s">
        <v>794</v>
      </c>
      <c r="E110" s="294" t="s">
        <v>1909</v>
      </c>
      <c r="F110" s="121">
        <v>444008.33</v>
      </c>
      <c r="G110" s="121">
        <v>0</v>
      </c>
      <c r="H110" s="121">
        <v>9856.6</v>
      </c>
      <c r="I110" s="121">
        <v>0</v>
      </c>
      <c r="J110" s="56">
        <v>0</v>
      </c>
      <c r="K110" s="56">
        <v>3058577.4</v>
      </c>
      <c r="L110" s="56">
        <v>159150.75</v>
      </c>
      <c r="M110" s="56">
        <v>0</v>
      </c>
      <c r="N110" s="56">
        <v>0</v>
      </c>
      <c r="O110" s="273">
        <v>0</v>
      </c>
      <c r="P110" s="273">
        <v>34498.71</v>
      </c>
      <c r="Q110" s="273">
        <v>0</v>
      </c>
      <c r="R110" s="273">
        <v>154</v>
      </c>
      <c r="S110" s="56">
        <v>0</v>
      </c>
      <c r="T110" s="56">
        <v>0</v>
      </c>
      <c r="U110" s="56">
        <v>0</v>
      </c>
      <c r="V110" s="56">
        <v>1196485.3400000001</v>
      </c>
      <c r="W110" s="98">
        <v>10045.02</v>
      </c>
      <c r="AA110" s="98">
        <v>90667.5</v>
      </c>
      <c r="AB110" s="98">
        <v>40000</v>
      </c>
      <c r="AC110" s="122">
        <v>148757.5</v>
      </c>
      <c r="AF110" s="122">
        <v>34033.43</v>
      </c>
      <c r="AG110" s="122">
        <v>20741.45</v>
      </c>
      <c r="AJ110" s="122">
        <v>0</v>
      </c>
      <c r="AK110" s="97">
        <f t="shared" si="7"/>
        <v>453864.93</v>
      </c>
      <c r="AL110" s="63">
        <f t="shared" si="8"/>
        <v>34652.71</v>
      </c>
      <c r="AM110" s="64">
        <f t="shared" si="9"/>
        <v>419212.22</v>
      </c>
      <c r="AN110" s="60">
        <f t="shared" si="10"/>
        <v>140712.52000000002</v>
      </c>
      <c r="AO110" s="59">
        <f t="shared" si="11"/>
        <v>203532.38</v>
      </c>
      <c r="AP110" s="69">
        <f t="shared" si="12"/>
        <v>-62819.859999999986</v>
      </c>
    </row>
    <row r="111" spans="1:42" ht="15" thickBot="1" x14ac:dyDescent="0.25">
      <c r="A111" s="50" t="s">
        <v>405</v>
      </c>
      <c r="B111" s="50" t="s">
        <v>406</v>
      </c>
      <c r="C111" s="86">
        <v>1748</v>
      </c>
      <c r="D111" s="87" t="s">
        <v>795</v>
      </c>
      <c r="E111" s="56" t="s">
        <v>1927</v>
      </c>
      <c r="F111" s="121">
        <v>176802.07</v>
      </c>
      <c r="G111" s="121">
        <v>10226</v>
      </c>
      <c r="H111" s="121">
        <v>5483</v>
      </c>
      <c r="I111" s="121">
        <v>0</v>
      </c>
      <c r="J111" s="56">
        <v>0</v>
      </c>
      <c r="K111" s="56">
        <v>599138.63</v>
      </c>
      <c r="L111" s="56">
        <v>166820.14000000001</v>
      </c>
      <c r="M111" s="56">
        <v>0</v>
      </c>
      <c r="N111" s="56">
        <v>0</v>
      </c>
      <c r="O111" s="273">
        <v>0</v>
      </c>
      <c r="P111" s="273">
        <v>22023.5</v>
      </c>
      <c r="Q111" s="273">
        <v>0</v>
      </c>
      <c r="R111" s="273">
        <v>154</v>
      </c>
      <c r="S111" s="56">
        <v>0</v>
      </c>
      <c r="T111" s="56">
        <v>0</v>
      </c>
      <c r="U111" s="56">
        <v>0</v>
      </c>
      <c r="V111" s="56">
        <v>1169693.49</v>
      </c>
      <c r="W111" s="98">
        <v>10418.42</v>
      </c>
      <c r="AA111" s="98">
        <v>0</v>
      </c>
      <c r="AB111" s="98">
        <v>5000</v>
      </c>
      <c r="AC111" s="122">
        <v>7400</v>
      </c>
      <c r="AF111" s="122">
        <v>28948.73</v>
      </c>
      <c r="AG111" s="122">
        <v>15685.52</v>
      </c>
      <c r="AK111" s="97">
        <f t="shared" si="7"/>
        <v>192511.07</v>
      </c>
      <c r="AL111" s="63">
        <f t="shared" si="8"/>
        <v>22177.5</v>
      </c>
      <c r="AM111" s="64">
        <f t="shared" si="9"/>
        <v>170333.57</v>
      </c>
      <c r="AN111" s="60">
        <f t="shared" si="10"/>
        <v>15418.42</v>
      </c>
      <c r="AO111" s="59">
        <f t="shared" si="11"/>
        <v>52034.25</v>
      </c>
      <c r="AP111" s="69">
        <f t="shared" si="12"/>
        <v>-36615.83</v>
      </c>
    </row>
    <row r="112" spans="1:42" ht="15" thickBot="1" x14ac:dyDescent="0.25">
      <c r="A112" s="50" t="s">
        <v>409</v>
      </c>
      <c r="B112" s="50" t="s">
        <v>410</v>
      </c>
      <c r="C112" s="86">
        <v>5082</v>
      </c>
      <c r="D112" s="87" t="s">
        <v>796</v>
      </c>
      <c r="E112" s="56" t="s">
        <v>1910</v>
      </c>
      <c r="F112" s="121">
        <v>830982.48</v>
      </c>
      <c r="G112" s="121">
        <v>2415.8000000000002</v>
      </c>
      <c r="H112" s="121">
        <v>93210.63</v>
      </c>
      <c r="I112" s="121">
        <v>0</v>
      </c>
      <c r="J112" s="56">
        <v>0</v>
      </c>
      <c r="K112" s="56">
        <v>1532615.5</v>
      </c>
      <c r="L112" s="56">
        <v>169421</v>
      </c>
      <c r="M112" s="56">
        <v>0</v>
      </c>
      <c r="N112" s="56">
        <v>0</v>
      </c>
      <c r="O112" s="273">
        <v>0</v>
      </c>
      <c r="P112" s="273">
        <v>59534.76</v>
      </c>
      <c r="Q112" s="273">
        <v>0</v>
      </c>
      <c r="R112" s="273">
        <v>157.30000000000001</v>
      </c>
      <c r="S112" s="56">
        <v>0</v>
      </c>
      <c r="T112" s="56">
        <v>0</v>
      </c>
      <c r="U112" s="56">
        <v>0</v>
      </c>
      <c r="V112" s="56">
        <v>620039.24</v>
      </c>
      <c r="W112" s="98">
        <v>151178.93</v>
      </c>
      <c r="AA112" s="98">
        <v>116946.2</v>
      </c>
      <c r="AB112" s="98">
        <v>3000</v>
      </c>
      <c r="AC112" s="122">
        <v>151286.20000000001</v>
      </c>
      <c r="AF112" s="122">
        <v>329787.69</v>
      </c>
      <c r="AG112" s="122">
        <v>23207.8</v>
      </c>
      <c r="AK112" s="97">
        <f t="shared" si="7"/>
        <v>926608.91</v>
      </c>
      <c r="AL112" s="63">
        <f t="shared" si="8"/>
        <v>59692.060000000005</v>
      </c>
      <c r="AM112" s="64">
        <f t="shared" si="9"/>
        <v>866916.85</v>
      </c>
      <c r="AN112" s="60">
        <f t="shared" si="10"/>
        <v>271125.13</v>
      </c>
      <c r="AO112" s="59">
        <f t="shared" si="11"/>
        <v>504281.69</v>
      </c>
      <c r="AP112" s="69">
        <f t="shared" si="12"/>
        <v>-233156.56</v>
      </c>
    </row>
    <row r="113" spans="1:42" ht="15" thickBot="1" x14ac:dyDescent="0.25">
      <c r="A113" s="50" t="s">
        <v>409</v>
      </c>
      <c r="B113" s="50" t="s">
        <v>410</v>
      </c>
      <c r="C113" s="86">
        <v>5235</v>
      </c>
      <c r="D113" s="87" t="s">
        <v>797</v>
      </c>
      <c r="E113" s="56" t="s">
        <v>1911</v>
      </c>
      <c r="F113" s="121">
        <v>529243.26</v>
      </c>
      <c r="G113" s="121">
        <v>5000</v>
      </c>
      <c r="H113" s="121">
        <v>20809.29</v>
      </c>
      <c r="I113" s="121">
        <v>0</v>
      </c>
      <c r="J113" s="56">
        <v>0</v>
      </c>
      <c r="K113" s="56">
        <v>684899.27</v>
      </c>
      <c r="L113" s="56">
        <v>116741.11</v>
      </c>
      <c r="M113" s="56">
        <v>0</v>
      </c>
      <c r="N113" s="56">
        <v>0</v>
      </c>
      <c r="O113" s="273">
        <v>0</v>
      </c>
      <c r="P113" s="273">
        <v>0</v>
      </c>
      <c r="Q113" s="273">
        <v>0</v>
      </c>
      <c r="R113" s="273">
        <v>0</v>
      </c>
      <c r="S113" s="56">
        <v>0</v>
      </c>
      <c r="T113" s="56">
        <v>-1949471.62</v>
      </c>
      <c r="U113" s="56">
        <v>0</v>
      </c>
      <c r="V113" s="56">
        <v>0</v>
      </c>
      <c r="W113" s="98">
        <v>220821.95</v>
      </c>
      <c r="AA113" s="98">
        <v>122200</v>
      </c>
      <c r="AB113" s="98">
        <v>1500</v>
      </c>
      <c r="AC113" s="122">
        <v>196650</v>
      </c>
      <c r="AE113" s="122">
        <v>12462</v>
      </c>
      <c r="AF113" s="122">
        <v>93237.81</v>
      </c>
      <c r="AG113" s="122">
        <v>5651.68</v>
      </c>
      <c r="AK113" s="97">
        <f t="shared" si="7"/>
        <v>555052.55000000005</v>
      </c>
      <c r="AL113" s="63">
        <f t="shared" si="8"/>
        <v>0</v>
      </c>
      <c r="AM113" s="64">
        <f t="shared" si="9"/>
        <v>555052.55000000005</v>
      </c>
      <c r="AN113" s="60">
        <f t="shared" si="10"/>
        <v>344521.95</v>
      </c>
      <c r="AO113" s="59">
        <f t="shared" si="11"/>
        <v>308001.49</v>
      </c>
      <c r="AP113" s="69">
        <f t="shared" si="12"/>
        <v>36520.460000000021</v>
      </c>
    </row>
    <row r="114" spans="1:42" ht="15" thickBot="1" x14ac:dyDescent="0.25">
      <c r="A114" s="50" t="s">
        <v>409</v>
      </c>
      <c r="B114" s="50" t="s">
        <v>410</v>
      </c>
      <c r="C114" s="86">
        <v>2707</v>
      </c>
      <c r="D114" s="87" t="s">
        <v>798</v>
      </c>
      <c r="E114" s="56" t="s">
        <v>1912</v>
      </c>
      <c r="F114" s="121">
        <v>391335.05</v>
      </c>
      <c r="G114" s="121">
        <v>0</v>
      </c>
      <c r="H114" s="121">
        <v>35323.699999999997</v>
      </c>
      <c r="I114" s="121">
        <v>0</v>
      </c>
      <c r="J114" s="56">
        <v>0</v>
      </c>
      <c r="K114" s="56">
        <v>894943.16</v>
      </c>
      <c r="L114" s="56">
        <v>137580.25</v>
      </c>
      <c r="M114" s="56">
        <v>0</v>
      </c>
      <c r="N114" s="56">
        <v>0</v>
      </c>
      <c r="O114" s="273">
        <v>0</v>
      </c>
      <c r="P114" s="273">
        <v>0</v>
      </c>
      <c r="Q114" s="273">
        <v>0</v>
      </c>
      <c r="R114" s="273">
        <v>0</v>
      </c>
      <c r="S114" s="56">
        <v>0</v>
      </c>
      <c r="T114" s="56">
        <v>390534.44</v>
      </c>
      <c r="U114" s="56">
        <v>0</v>
      </c>
      <c r="V114" s="56">
        <v>1131001.29</v>
      </c>
      <c r="W114" s="98">
        <v>15970</v>
      </c>
      <c r="AA114" s="98">
        <v>64200</v>
      </c>
      <c r="AC114" s="122">
        <v>101420</v>
      </c>
      <c r="AF114" s="122">
        <v>36693.56</v>
      </c>
      <c r="AG114" s="122">
        <v>1715.01</v>
      </c>
      <c r="AK114" s="97">
        <f t="shared" si="7"/>
        <v>426658.75</v>
      </c>
      <c r="AL114" s="63">
        <f t="shared" si="8"/>
        <v>0</v>
      </c>
      <c r="AM114" s="64">
        <f t="shared" si="9"/>
        <v>426658.75</v>
      </c>
      <c r="AN114" s="60">
        <f t="shared" si="10"/>
        <v>80170</v>
      </c>
      <c r="AO114" s="59">
        <f t="shared" si="11"/>
        <v>139828.57</v>
      </c>
      <c r="AP114" s="69">
        <f t="shared" si="12"/>
        <v>-59658.570000000007</v>
      </c>
    </row>
    <row r="115" spans="1:42" ht="15" thickBot="1" x14ac:dyDescent="0.25">
      <c r="A115" s="50" t="s">
        <v>409</v>
      </c>
      <c r="B115" s="50" t="s">
        <v>410</v>
      </c>
      <c r="C115" s="86">
        <v>4472</v>
      </c>
      <c r="D115" s="87" t="s">
        <v>799</v>
      </c>
      <c r="E115" s="56" t="s">
        <v>1913</v>
      </c>
      <c r="F115" s="121">
        <v>473775.82</v>
      </c>
      <c r="G115" s="121">
        <v>0</v>
      </c>
      <c r="H115" s="121">
        <v>44964.47</v>
      </c>
      <c r="I115" s="121">
        <v>0</v>
      </c>
      <c r="J115" s="56">
        <v>0</v>
      </c>
      <c r="K115" s="56">
        <v>1027372.73</v>
      </c>
      <c r="L115" s="56">
        <v>319117.84000000003</v>
      </c>
      <c r="M115" s="56">
        <v>0</v>
      </c>
      <c r="N115" s="56">
        <v>0</v>
      </c>
      <c r="O115" s="273">
        <v>0</v>
      </c>
      <c r="P115" s="273">
        <v>0</v>
      </c>
      <c r="Q115" s="273">
        <v>0</v>
      </c>
      <c r="R115" s="273">
        <v>0</v>
      </c>
      <c r="S115" s="56">
        <v>0</v>
      </c>
      <c r="T115" s="56">
        <v>0</v>
      </c>
      <c r="U115" s="56">
        <v>0</v>
      </c>
      <c r="V115" s="56">
        <v>1731639.01</v>
      </c>
      <c r="W115" s="98">
        <v>20206.78</v>
      </c>
      <c r="AA115" s="98">
        <v>155900</v>
      </c>
      <c r="AC115" s="122">
        <v>221140</v>
      </c>
      <c r="AF115" s="122">
        <v>195786.27</v>
      </c>
      <c r="AG115" s="122">
        <v>11426.66</v>
      </c>
      <c r="AK115" s="97">
        <f t="shared" si="7"/>
        <v>518740.29000000004</v>
      </c>
      <c r="AL115" s="63">
        <f t="shared" si="8"/>
        <v>0</v>
      </c>
      <c r="AM115" s="64">
        <f t="shared" si="9"/>
        <v>518740.29000000004</v>
      </c>
      <c r="AN115" s="60">
        <f t="shared" si="10"/>
        <v>176106.78</v>
      </c>
      <c r="AO115" s="59">
        <f t="shared" si="11"/>
        <v>428352.93</v>
      </c>
      <c r="AP115" s="69">
        <f t="shared" si="12"/>
        <v>-252246.15</v>
      </c>
    </row>
    <row r="116" spans="1:42" ht="15" thickBot="1" x14ac:dyDescent="0.25">
      <c r="A116" s="50" t="s">
        <v>409</v>
      </c>
      <c r="B116" s="50" t="s">
        <v>410</v>
      </c>
      <c r="C116" s="86">
        <v>1392</v>
      </c>
      <c r="D116" s="87" t="s">
        <v>800</v>
      </c>
      <c r="E116" s="56" t="s">
        <v>1914</v>
      </c>
      <c r="F116" s="121">
        <v>84381.07</v>
      </c>
      <c r="G116" s="121">
        <v>0</v>
      </c>
      <c r="H116" s="121">
        <v>46646.54</v>
      </c>
      <c r="I116" s="121">
        <v>0</v>
      </c>
      <c r="J116" s="56">
        <v>0</v>
      </c>
      <c r="K116" s="56">
        <v>636276.19999999995</v>
      </c>
      <c r="L116" s="56">
        <v>205163.87</v>
      </c>
      <c r="M116" s="56">
        <v>0</v>
      </c>
      <c r="N116" s="56">
        <v>0</v>
      </c>
      <c r="O116" s="273">
        <v>0</v>
      </c>
      <c r="P116" s="273">
        <v>0</v>
      </c>
      <c r="Q116" s="273">
        <v>0</v>
      </c>
      <c r="R116" s="273">
        <v>0</v>
      </c>
      <c r="S116" s="56">
        <v>0</v>
      </c>
      <c r="T116" s="56">
        <v>0</v>
      </c>
      <c r="U116" s="56">
        <v>0</v>
      </c>
      <c r="V116" s="56">
        <v>2353915.73</v>
      </c>
      <c r="W116" s="98">
        <v>25914.560000000001</v>
      </c>
      <c r="AA116" s="98">
        <v>67700</v>
      </c>
      <c r="AC116" s="122">
        <v>79500</v>
      </c>
      <c r="AE116" s="122">
        <v>0</v>
      </c>
      <c r="AF116" s="122">
        <v>60931.29</v>
      </c>
      <c r="AG116" s="122">
        <v>24046.97</v>
      </c>
      <c r="AI116" s="122">
        <v>0</v>
      </c>
      <c r="AK116" s="97">
        <f t="shared" si="7"/>
        <v>131027.61000000002</v>
      </c>
      <c r="AL116" s="63">
        <f t="shared" si="8"/>
        <v>0</v>
      </c>
      <c r="AM116" s="64">
        <f t="shared" si="9"/>
        <v>131027.61000000002</v>
      </c>
      <c r="AN116" s="60">
        <f t="shared" si="10"/>
        <v>93614.56</v>
      </c>
      <c r="AO116" s="59">
        <f t="shared" si="11"/>
        <v>164478.26</v>
      </c>
      <c r="AP116" s="69">
        <f t="shared" si="12"/>
        <v>-70863.700000000012</v>
      </c>
    </row>
    <row r="117" spans="1:42" ht="15" thickBot="1" x14ac:dyDescent="0.25">
      <c r="A117" s="50" t="s">
        <v>409</v>
      </c>
      <c r="B117" s="50" t="s">
        <v>410</v>
      </c>
      <c r="C117" s="86">
        <v>4729</v>
      </c>
      <c r="D117" s="87" t="s">
        <v>801</v>
      </c>
      <c r="E117" s="56" t="s">
        <v>1915</v>
      </c>
      <c r="F117" s="121">
        <v>487000.79</v>
      </c>
      <c r="G117" s="121">
        <v>2801.73</v>
      </c>
      <c r="H117" s="121">
        <v>44623.360000000001</v>
      </c>
      <c r="I117" s="121">
        <v>0</v>
      </c>
      <c r="J117" s="56">
        <v>0</v>
      </c>
      <c r="K117" s="56">
        <v>2401410.54</v>
      </c>
      <c r="L117" s="56">
        <v>336978.63</v>
      </c>
      <c r="M117" s="56">
        <v>0</v>
      </c>
      <c r="N117" s="56">
        <v>0</v>
      </c>
      <c r="O117" s="273">
        <v>0</v>
      </c>
      <c r="P117" s="273">
        <v>0</v>
      </c>
      <c r="Q117" s="273">
        <v>0</v>
      </c>
      <c r="R117" s="273">
        <v>255.5</v>
      </c>
      <c r="S117" s="56">
        <v>0</v>
      </c>
      <c r="T117" s="56">
        <v>0</v>
      </c>
      <c r="U117" s="56">
        <v>0</v>
      </c>
      <c r="V117" s="56">
        <v>1221990.08</v>
      </c>
      <c r="W117" s="98">
        <v>38651.620000000003</v>
      </c>
      <c r="AA117" s="98">
        <v>154700</v>
      </c>
      <c r="AC117" s="122">
        <v>245340</v>
      </c>
      <c r="AE117" s="122">
        <v>0</v>
      </c>
      <c r="AF117" s="122">
        <v>199029.75</v>
      </c>
      <c r="AG117" s="122">
        <v>13210.65</v>
      </c>
      <c r="AK117" s="97">
        <f t="shared" si="7"/>
        <v>534425.88</v>
      </c>
      <c r="AL117" s="63">
        <f t="shared" si="8"/>
        <v>255.5</v>
      </c>
      <c r="AM117" s="64">
        <f t="shared" si="9"/>
        <v>534170.38</v>
      </c>
      <c r="AN117" s="60">
        <f t="shared" si="10"/>
        <v>193351.62</v>
      </c>
      <c r="AO117" s="59">
        <f t="shared" si="11"/>
        <v>457580.4</v>
      </c>
      <c r="AP117" s="69">
        <f t="shared" si="12"/>
        <v>-264228.78000000003</v>
      </c>
    </row>
    <row r="118" spans="1:42" ht="15" thickBot="1" x14ac:dyDescent="0.25">
      <c r="A118" s="50" t="s">
        <v>413</v>
      </c>
      <c r="B118" s="50" t="s">
        <v>414</v>
      </c>
      <c r="C118" s="86">
        <v>3571</v>
      </c>
      <c r="D118" s="87" t="s">
        <v>802</v>
      </c>
      <c r="E118" s="56" t="s">
        <v>1916</v>
      </c>
      <c r="F118" s="121">
        <v>485583.35</v>
      </c>
      <c r="G118" s="121">
        <v>0</v>
      </c>
      <c r="H118" s="121">
        <v>78857.820000000007</v>
      </c>
      <c r="I118" s="121">
        <v>0</v>
      </c>
      <c r="J118" s="56">
        <v>0</v>
      </c>
      <c r="K118" s="56">
        <v>1022429.55</v>
      </c>
      <c r="L118" s="56">
        <v>55723.1</v>
      </c>
      <c r="M118" s="56">
        <v>0</v>
      </c>
      <c r="N118" s="56">
        <v>0</v>
      </c>
      <c r="O118" s="273">
        <v>0</v>
      </c>
      <c r="P118" s="273">
        <v>44788.23</v>
      </c>
      <c r="Q118" s="273">
        <v>52600</v>
      </c>
      <c r="R118" s="273">
        <v>5671</v>
      </c>
      <c r="S118" s="56">
        <v>0</v>
      </c>
      <c r="T118" s="56">
        <v>0</v>
      </c>
      <c r="U118" s="56">
        <v>0</v>
      </c>
      <c r="V118" s="56">
        <v>1488507.55</v>
      </c>
      <c r="W118" s="98">
        <v>15016.99</v>
      </c>
      <c r="AA118" s="98">
        <v>92949.5</v>
      </c>
      <c r="AC118" s="122">
        <v>125799.5</v>
      </c>
      <c r="AF118" s="122">
        <v>15985.71</v>
      </c>
      <c r="AG118" s="122">
        <v>13088.24</v>
      </c>
      <c r="AK118" s="97">
        <f t="shared" si="7"/>
        <v>564441.16999999993</v>
      </c>
      <c r="AL118" s="63">
        <f t="shared" si="8"/>
        <v>103059.23000000001</v>
      </c>
      <c r="AM118" s="64">
        <f t="shared" si="9"/>
        <v>461381.93999999994</v>
      </c>
      <c r="AN118" s="60">
        <f t="shared" si="10"/>
        <v>107966.49</v>
      </c>
      <c r="AO118" s="59">
        <f t="shared" si="11"/>
        <v>154873.44999999998</v>
      </c>
      <c r="AP118" s="69">
        <f t="shared" si="12"/>
        <v>-46906.959999999977</v>
      </c>
    </row>
    <row r="119" spans="1:42" ht="15" thickBot="1" x14ac:dyDescent="0.25">
      <c r="A119" s="50" t="s">
        <v>413</v>
      </c>
      <c r="B119" s="50" t="s">
        <v>414</v>
      </c>
      <c r="C119" s="86">
        <v>3383</v>
      </c>
      <c r="D119" s="87" t="s">
        <v>803</v>
      </c>
      <c r="E119" s="56" t="s">
        <v>1917</v>
      </c>
      <c r="F119" s="121">
        <v>669539.89</v>
      </c>
      <c r="G119" s="121">
        <v>12000</v>
      </c>
      <c r="H119" s="121">
        <v>61109.23</v>
      </c>
      <c r="I119" s="121">
        <v>0</v>
      </c>
      <c r="J119" s="56">
        <v>0</v>
      </c>
      <c r="K119" s="56">
        <v>670294.6</v>
      </c>
      <c r="L119" s="56">
        <v>160909</v>
      </c>
      <c r="M119" s="56">
        <v>0</v>
      </c>
      <c r="N119" s="56">
        <v>0</v>
      </c>
      <c r="O119" s="273">
        <v>0</v>
      </c>
      <c r="P119" s="273">
        <v>21343.62</v>
      </c>
      <c r="Q119" s="273">
        <v>274668</v>
      </c>
      <c r="R119" s="273">
        <v>0</v>
      </c>
      <c r="S119" s="56">
        <v>0</v>
      </c>
      <c r="T119" s="56">
        <v>0</v>
      </c>
      <c r="U119" s="56">
        <v>0</v>
      </c>
      <c r="V119" s="56">
        <v>1247302.3600000001</v>
      </c>
      <c r="W119" s="98">
        <v>11952.56</v>
      </c>
      <c r="AA119" s="98">
        <v>80490</v>
      </c>
      <c r="AC119" s="122">
        <v>93090</v>
      </c>
      <c r="AF119" s="122">
        <v>35554.620000000003</v>
      </c>
      <c r="AG119" s="122">
        <v>11134.46</v>
      </c>
      <c r="AK119" s="97">
        <f t="shared" si="7"/>
        <v>742649.12</v>
      </c>
      <c r="AL119" s="63">
        <f t="shared" si="8"/>
        <v>296011.62</v>
      </c>
      <c r="AM119" s="64">
        <f t="shared" si="9"/>
        <v>446637.5</v>
      </c>
      <c r="AN119" s="60">
        <f t="shared" si="10"/>
        <v>92442.559999999998</v>
      </c>
      <c r="AO119" s="59">
        <f t="shared" si="11"/>
        <v>139779.07999999999</v>
      </c>
      <c r="AP119" s="69">
        <f t="shared" si="12"/>
        <v>-47336.51999999999</v>
      </c>
    </row>
    <row r="120" spans="1:42" ht="15" thickBot="1" x14ac:dyDescent="0.25">
      <c r="A120" s="50" t="s">
        <v>413</v>
      </c>
      <c r="B120" s="50" t="s">
        <v>414</v>
      </c>
      <c r="C120" s="86">
        <v>3666</v>
      </c>
      <c r="D120" s="87" t="s">
        <v>804</v>
      </c>
      <c r="E120" s="56" t="s">
        <v>1918</v>
      </c>
      <c r="F120" s="121">
        <v>673829.59</v>
      </c>
      <c r="G120" s="121">
        <v>0</v>
      </c>
      <c r="H120" s="121">
        <v>2623.5</v>
      </c>
      <c r="I120" s="121">
        <v>0</v>
      </c>
      <c r="J120" s="56">
        <v>0</v>
      </c>
      <c r="K120" s="56">
        <v>597348.21</v>
      </c>
      <c r="L120" s="56">
        <v>32414.95</v>
      </c>
      <c r="M120" s="56">
        <v>0</v>
      </c>
      <c r="N120" s="56">
        <v>0</v>
      </c>
      <c r="O120" s="273">
        <v>0</v>
      </c>
      <c r="P120" s="273">
        <v>34023.919999999998</v>
      </c>
      <c r="Q120" s="273">
        <v>28840</v>
      </c>
      <c r="R120" s="273">
        <v>6340.4</v>
      </c>
      <c r="S120" s="56">
        <v>0</v>
      </c>
      <c r="T120" s="56">
        <v>0</v>
      </c>
      <c r="U120" s="56">
        <v>0</v>
      </c>
      <c r="V120" s="56">
        <v>1693308.65</v>
      </c>
      <c r="W120" s="98">
        <v>12994.7</v>
      </c>
      <c r="AA120" s="98">
        <v>136636</v>
      </c>
      <c r="AB120" s="98">
        <v>90</v>
      </c>
      <c r="AC120" s="122">
        <v>181286</v>
      </c>
      <c r="AF120" s="122">
        <v>39798.92</v>
      </c>
      <c r="AG120" s="122">
        <v>9143.26</v>
      </c>
      <c r="AK120" s="97">
        <f t="shared" si="7"/>
        <v>676453.09</v>
      </c>
      <c r="AL120" s="63">
        <f t="shared" si="8"/>
        <v>69204.319999999992</v>
      </c>
      <c r="AM120" s="64">
        <f t="shared" si="9"/>
        <v>607248.77</v>
      </c>
      <c r="AN120" s="60">
        <f t="shared" si="10"/>
        <v>149720.70000000001</v>
      </c>
      <c r="AO120" s="59">
        <f t="shared" si="11"/>
        <v>230228.18</v>
      </c>
      <c r="AP120" s="69">
        <f t="shared" si="12"/>
        <v>-80507.479999999981</v>
      </c>
    </row>
    <row r="121" spans="1:42" ht="15" thickBot="1" x14ac:dyDescent="0.25">
      <c r="A121" s="50" t="s">
        <v>413</v>
      </c>
      <c r="B121" s="50" t="s">
        <v>414</v>
      </c>
      <c r="C121" s="86">
        <v>4139</v>
      </c>
      <c r="D121" s="87" t="s">
        <v>805</v>
      </c>
      <c r="E121" s="56" t="s">
        <v>1919</v>
      </c>
      <c r="F121" s="121">
        <v>217612.56</v>
      </c>
      <c r="G121" s="121">
        <v>0</v>
      </c>
      <c r="H121" s="121">
        <v>153835.69</v>
      </c>
      <c r="I121" s="121">
        <v>0</v>
      </c>
      <c r="J121" s="56">
        <v>0</v>
      </c>
      <c r="K121" s="56">
        <v>1103573.49</v>
      </c>
      <c r="L121" s="56">
        <v>71546.05</v>
      </c>
      <c r="M121" s="56">
        <v>0</v>
      </c>
      <c r="N121" s="56">
        <v>0</v>
      </c>
      <c r="O121" s="273">
        <v>0</v>
      </c>
      <c r="P121" s="273">
        <v>30963.23</v>
      </c>
      <c r="Q121" s="273">
        <v>0</v>
      </c>
      <c r="R121" s="273">
        <v>0</v>
      </c>
      <c r="S121" s="56">
        <v>0</v>
      </c>
      <c r="T121" s="56">
        <v>0</v>
      </c>
      <c r="U121" s="56">
        <v>-7500</v>
      </c>
      <c r="V121" s="56">
        <v>2084116.46</v>
      </c>
      <c r="W121" s="98">
        <v>26144.97</v>
      </c>
      <c r="AA121" s="98">
        <v>83447</v>
      </c>
      <c r="AC121" s="122">
        <v>115067</v>
      </c>
      <c r="AF121" s="122">
        <v>20253.73</v>
      </c>
      <c r="AG121" s="122">
        <v>24257.71</v>
      </c>
      <c r="AK121" s="97">
        <f t="shared" si="7"/>
        <v>371448.25</v>
      </c>
      <c r="AL121" s="63">
        <f t="shared" si="8"/>
        <v>30963.23</v>
      </c>
      <c r="AM121" s="64">
        <f t="shared" si="9"/>
        <v>340485.02</v>
      </c>
      <c r="AN121" s="60">
        <f t="shared" si="10"/>
        <v>109591.97</v>
      </c>
      <c r="AO121" s="59">
        <f t="shared" si="11"/>
        <v>159578.44</v>
      </c>
      <c r="AP121" s="69">
        <f t="shared" si="12"/>
        <v>-49986.47</v>
      </c>
    </row>
    <row r="122" spans="1:42" ht="15" thickBot="1" x14ac:dyDescent="0.25">
      <c r="A122" s="50" t="s">
        <v>413</v>
      </c>
      <c r="B122" s="50" t="s">
        <v>414</v>
      </c>
      <c r="C122" s="86">
        <v>1457</v>
      </c>
      <c r="D122" s="87" t="s">
        <v>806</v>
      </c>
      <c r="E122" s="56" t="s">
        <v>1920</v>
      </c>
      <c r="F122" s="121">
        <v>179550.44</v>
      </c>
      <c r="G122" s="121">
        <v>0</v>
      </c>
      <c r="H122" s="121">
        <v>88831.41</v>
      </c>
      <c r="I122" s="121">
        <v>0</v>
      </c>
      <c r="J122" s="56">
        <v>0</v>
      </c>
      <c r="K122" s="56">
        <v>326161.08</v>
      </c>
      <c r="L122" s="56">
        <v>26191.91</v>
      </c>
      <c r="M122" s="56">
        <v>0</v>
      </c>
      <c r="N122" s="56">
        <v>0</v>
      </c>
      <c r="O122" s="273">
        <v>0</v>
      </c>
      <c r="P122" s="273">
        <v>27072.57</v>
      </c>
      <c r="Q122" s="273">
        <v>33500</v>
      </c>
      <c r="R122" s="273">
        <v>2449</v>
      </c>
      <c r="S122" s="56">
        <v>0</v>
      </c>
      <c r="T122" s="56">
        <v>0</v>
      </c>
      <c r="U122" s="56">
        <v>-12400</v>
      </c>
      <c r="V122" s="56">
        <v>345503.07</v>
      </c>
      <c r="W122" s="98">
        <v>10013.719999999999</v>
      </c>
      <c r="AA122" s="98">
        <v>72730</v>
      </c>
      <c r="AC122" s="122">
        <v>115920</v>
      </c>
      <c r="AF122" s="122">
        <v>18583.310000000001</v>
      </c>
      <c r="AG122" s="122">
        <v>4068.94</v>
      </c>
      <c r="AK122" s="97">
        <f t="shared" si="7"/>
        <v>268381.84999999998</v>
      </c>
      <c r="AL122" s="63">
        <f t="shared" si="8"/>
        <v>63021.57</v>
      </c>
      <c r="AM122" s="64">
        <f t="shared" si="9"/>
        <v>205360.27999999997</v>
      </c>
      <c r="AN122" s="60">
        <f t="shared" si="10"/>
        <v>82743.72</v>
      </c>
      <c r="AO122" s="59">
        <f t="shared" si="11"/>
        <v>138572.25</v>
      </c>
      <c r="AP122" s="69">
        <f t="shared" si="12"/>
        <v>-55828.53</v>
      </c>
    </row>
    <row r="123" spans="1:42" ht="15" thickBot="1" x14ac:dyDescent="0.25">
      <c r="A123" s="50" t="s">
        <v>413</v>
      </c>
      <c r="B123" s="50" t="s">
        <v>414</v>
      </c>
      <c r="C123" s="86">
        <v>2356</v>
      </c>
      <c r="D123" s="87" t="s">
        <v>807</v>
      </c>
      <c r="E123" s="56" t="s">
        <v>1928</v>
      </c>
      <c r="F123" s="121">
        <v>350446.22</v>
      </c>
      <c r="G123" s="121">
        <v>9000</v>
      </c>
      <c r="H123" s="121">
        <v>75922.350000000006</v>
      </c>
      <c r="I123" s="121">
        <v>0</v>
      </c>
      <c r="J123" s="56">
        <v>0</v>
      </c>
      <c r="K123" s="56">
        <v>684865.34</v>
      </c>
      <c r="L123" s="56">
        <v>-48133.34</v>
      </c>
      <c r="M123" s="56">
        <v>0</v>
      </c>
      <c r="N123" s="56">
        <v>0</v>
      </c>
      <c r="O123" s="273">
        <v>0</v>
      </c>
      <c r="P123" s="273">
        <v>32667.85</v>
      </c>
      <c r="Q123" s="273">
        <v>0</v>
      </c>
      <c r="R123" s="273">
        <v>0</v>
      </c>
      <c r="S123" s="56">
        <v>0</v>
      </c>
      <c r="T123" s="56">
        <v>0</v>
      </c>
      <c r="U123" s="56">
        <v>192711.21</v>
      </c>
      <c r="V123" s="56">
        <v>2439641.09</v>
      </c>
      <c r="W123" s="98">
        <v>10648.47</v>
      </c>
      <c r="AA123" s="98">
        <v>75610</v>
      </c>
      <c r="AC123" s="122">
        <v>96010</v>
      </c>
      <c r="AF123" s="122">
        <v>28108.65</v>
      </c>
      <c r="AG123" s="122">
        <v>20353.080000000002</v>
      </c>
      <c r="AK123" s="97">
        <f t="shared" si="7"/>
        <v>435368.56999999995</v>
      </c>
      <c r="AL123" s="63">
        <f t="shared" si="8"/>
        <v>32667.85</v>
      </c>
      <c r="AM123" s="64">
        <f t="shared" si="9"/>
        <v>402700.72</v>
      </c>
      <c r="AN123" s="60">
        <f t="shared" si="10"/>
        <v>86258.47</v>
      </c>
      <c r="AO123" s="59">
        <f t="shared" si="11"/>
        <v>144471.72999999998</v>
      </c>
      <c r="AP123" s="69">
        <f t="shared" si="12"/>
        <v>-58213.25999999998</v>
      </c>
    </row>
    <row r="124" spans="1:42" ht="15" thickBot="1" x14ac:dyDescent="0.25">
      <c r="A124" s="50" t="s">
        <v>413</v>
      </c>
      <c r="B124" s="50" t="s">
        <v>414</v>
      </c>
      <c r="C124" s="86">
        <v>3094</v>
      </c>
      <c r="D124" s="87" t="s">
        <v>808</v>
      </c>
      <c r="E124" s="56" t="s">
        <v>1930</v>
      </c>
      <c r="F124" s="121">
        <v>386164.15</v>
      </c>
      <c r="G124" s="121">
        <v>0</v>
      </c>
      <c r="H124" s="121">
        <v>142427.85999999999</v>
      </c>
      <c r="I124" s="121">
        <v>0</v>
      </c>
      <c r="J124" s="56">
        <v>0</v>
      </c>
      <c r="K124" s="56">
        <v>805547.73</v>
      </c>
      <c r="L124" s="56">
        <v>114791.54</v>
      </c>
      <c r="M124" s="56">
        <v>0</v>
      </c>
      <c r="N124" s="56">
        <v>0</v>
      </c>
      <c r="O124" s="273">
        <v>0</v>
      </c>
      <c r="P124" s="273">
        <v>25997.26</v>
      </c>
      <c r="Q124" s="273">
        <v>120550</v>
      </c>
      <c r="R124" s="273">
        <v>3868.01</v>
      </c>
      <c r="S124" s="56">
        <v>0</v>
      </c>
      <c r="T124" s="56">
        <v>0</v>
      </c>
      <c r="U124" s="56">
        <v>-59992</v>
      </c>
      <c r="V124" s="56">
        <v>3028722.67</v>
      </c>
      <c r="W124" s="98">
        <v>95443.3</v>
      </c>
      <c r="AA124" s="98">
        <v>99490.8</v>
      </c>
      <c r="AC124" s="122">
        <v>146840.79999999999</v>
      </c>
      <c r="AF124" s="122">
        <v>30985.56</v>
      </c>
      <c r="AG124" s="122">
        <v>15755.12</v>
      </c>
      <c r="AK124" s="97">
        <f t="shared" si="7"/>
        <v>528592.01</v>
      </c>
      <c r="AL124" s="63">
        <f t="shared" si="8"/>
        <v>150415.27000000002</v>
      </c>
      <c r="AM124" s="64">
        <f t="shared" si="9"/>
        <v>378176.74</v>
      </c>
      <c r="AN124" s="60">
        <f t="shared" si="10"/>
        <v>194934.1</v>
      </c>
      <c r="AO124" s="59">
        <f t="shared" si="11"/>
        <v>193581.47999999998</v>
      </c>
      <c r="AP124" s="69">
        <f t="shared" si="12"/>
        <v>1352.6200000000244</v>
      </c>
    </row>
    <row r="125" spans="1:42" ht="15" thickBot="1" x14ac:dyDescent="0.25">
      <c r="A125" s="50" t="s">
        <v>413</v>
      </c>
      <c r="B125" s="50" t="s">
        <v>414</v>
      </c>
      <c r="C125" s="86">
        <v>2499</v>
      </c>
      <c r="D125" s="87" t="s">
        <v>809</v>
      </c>
      <c r="E125" s="56" t="s">
        <v>1932</v>
      </c>
      <c r="F125" s="121">
        <v>62219</v>
      </c>
      <c r="G125" s="121">
        <v>0</v>
      </c>
      <c r="H125" s="121">
        <v>24571.1</v>
      </c>
      <c r="I125" s="121">
        <v>0</v>
      </c>
      <c r="J125" s="56">
        <v>0</v>
      </c>
      <c r="K125" s="56">
        <v>1054819.8</v>
      </c>
      <c r="L125" s="56">
        <v>117209.18</v>
      </c>
      <c r="M125" s="56">
        <v>0</v>
      </c>
      <c r="N125" s="56">
        <v>0</v>
      </c>
      <c r="O125" s="273">
        <v>0</v>
      </c>
      <c r="P125" s="273">
        <v>32623.93</v>
      </c>
      <c r="Q125" s="273">
        <v>47600</v>
      </c>
      <c r="R125" s="273">
        <v>0</v>
      </c>
      <c r="S125" s="56">
        <v>0</v>
      </c>
      <c r="T125" s="56">
        <v>0</v>
      </c>
      <c r="U125" s="56">
        <v>-92000</v>
      </c>
      <c r="V125" s="56">
        <v>3118920.11</v>
      </c>
      <c r="W125" s="98">
        <v>9234.07</v>
      </c>
      <c r="AA125" s="98">
        <v>115298.5</v>
      </c>
      <c r="AC125" s="122">
        <v>152908.5</v>
      </c>
      <c r="AF125" s="122">
        <v>15787.86</v>
      </c>
      <c r="AG125" s="122">
        <v>19031.169999999998</v>
      </c>
      <c r="AK125" s="97">
        <f t="shared" si="7"/>
        <v>86790.1</v>
      </c>
      <c r="AL125" s="63">
        <f t="shared" si="8"/>
        <v>80223.929999999993</v>
      </c>
      <c r="AM125" s="64">
        <f t="shared" si="9"/>
        <v>6566.1700000000128</v>
      </c>
      <c r="AN125" s="60">
        <f t="shared" si="10"/>
        <v>124532.57</v>
      </c>
      <c r="AO125" s="59">
        <f t="shared" si="11"/>
        <v>187727.52999999997</v>
      </c>
      <c r="AP125" s="69">
        <f t="shared" si="12"/>
        <v>-63194.959999999963</v>
      </c>
    </row>
    <row r="126" spans="1:42" ht="15" thickBot="1" x14ac:dyDescent="0.25">
      <c r="A126" s="50" t="s">
        <v>417</v>
      </c>
      <c r="B126" s="50" t="s">
        <v>418</v>
      </c>
      <c r="C126" s="86">
        <v>5132</v>
      </c>
      <c r="D126" s="87" t="s">
        <v>810</v>
      </c>
      <c r="E126" s="56" t="s">
        <v>1899</v>
      </c>
      <c r="F126" s="121">
        <v>339204.1</v>
      </c>
      <c r="G126" s="121">
        <v>3488.5</v>
      </c>
      <c r="H126" s="121">
        <v>20910.830000000002</v>
      </c>
      <c r="I126" s="121">
        <v>0</v>
      </c>
      <c r="J126" s="56">
        <v>0</v>
      </c>
      <c r="K126" s="56">
        <v>955043.42</v>
      </c>
      <c r="L126" s="56">
        <v>198585.91</v>
      </c>
      <c r="M126" s="56">
        <v>0</v>
      </c>
      <c r="N126" s="56">
        <v>0</v>
      </c>
      <c r="O126" s="273">
        <v>0</v>
      </c>
      <c r="P126" s="273">
        <v>61520.38</v>
      </c>
      <c r="Q126" s="273">
        <v>0</v>
      </c>
      <c r="R126" s="273">
        <v>1310</v>
      </c>
      <c r="S126" s="56">
        <v>85640</v>
      </c>
      <c r="T126" s="56">
        <v>-1269160.81</v>
      </c>
      <c r="U126" s="56">
        <v>-20000</v>
      </c>
      <c r="V126" s="56">
        <v>2656385</v>
      </c>
      <c r="W126" s="98">
        <v>145029.44</v>
      </c>
      <c r="AA126" s="98">
        <v>162151.5</v>
      </c>
      <c r="AC126" s="122">
        <v>229345.5</v>
      </c>
      <c r="AF126" s="122">
        <v>35039.79</v>
      </c>
      <c r="AG126" s="122">
        <v>19057.46</v>
      </c>
      <c r="AK126" s="97">
        <f t="shared" si="7"/>
        <v>363603.43</v>
      </c>
      <c r="AL126" s="63">
        <f t="shared" si="8"/>
        <v>62830.38</v>
      </c>
      <c r="AM126" s="64">
        <f t="shared" si="9"/>
        <v>300773.05</v>
      </c>
      <c r="AN126" s="60">
        <f t="shared" si="10"/>
        <v>307180.94</v>
      </c>
      <c r="AO126" s="59">
        <f t="shared" si="11"/>
        <v>283442.75</v>
      </c>
      <c r="AP126" s="69">
        <f t="shared" si="12"/>
        <v>23738.190000000002</v>
      </c>
    </row>
    <row r="127" spans="1:42" ht="15" thickBot="1" x14ac:dyDescent="0.25">
      <c r="A127" s="50" t="s">
        <v>417</v>
      </c>
      <c r="B127" s="50" t="s">
        <v>418</v>
      </c>
      <c r="C127" s="86">
        <v>2779</v>
      </c>
      <c r="D127" s="87" t="s">
        <v>811</v>
      </c>
      <c r="E127" s="56" t="s">
        <v>1900</v>
      </c>
      <c r="F127" s="121">
        <v>381785.14</v>
      </c>
      <c r="G127" s="121">
        <v>1780</v>
      </c>
      <c r="H127" s="121">
        <v>18687.72</v>
      </c>
      <c r="I127" s="121">
        <v>0</v>
      </c>
      <c r="J127" s="56">
        <v>0</v>
      </c>
      <c r="K127" s="56">
        <v>279679.71000000002</v>
      </c>
      <c r="L127" s="56">
        <v>201163.85</v>
      </c>
      <c r="M127" s="56">
        <v>0</v>
      </c>
      <c r="N127" s="56">
        <v>0</v>
      </c>
      <c r="O127" s="273">
        <v>0</v>
      </c>
      <c r="P127" s="273">
        <v>59217.67</v>
      </c>
      <c r="Q127" s="273">
        <v>0</v>
      </c>
      <c r="R127" s="273">
        <v>0</v>
      </c>
      <c r="S127" s="56">
        <v>0</v>
      </c>
      <c r="T127" s="56">
        <v>-1849130.55</v>
      </c>
      <c r="U127" s="56">
        <v>0</v>
      </c>
      <c r="V127" s="56">
        <v>2668500</v>
      </c>
      <c r="W127" s="98">
        <v>111734.78</v>
      </c>
      <c r="AA127" s="98">
        <v>144102</v>
      </c>
      <c r="AC127" s="122">
        <v>182856</v>
      </c>
      <c r="AF127" s="122">
        <v>42437.32</v>
      </c>
      <c r="AG127" s="122">
        <v>9992.91</v>
      </c>
      <c r="AK127" s="97">
        <f t="shared" si="7"/>
        <v>402252.86</v>
      </c>
      <c r="AL127" s="63">
        <f t="shared" si="8"/>
        <v>59217.67</v>
      </c>
      <c r="AM127" s="64">
        <f t="shared" si="9"/>
        <v>343035.19</v>
      </c>
      <c r="AN127" s="60">
        <f t="shared" si="10"/>
        <v>255836.78</v>
      </c>
      <c r="AO127" s="59">
        <f t="shared" si="11"/>
        <v>235286.23</v>
      </c>
      <c r="AP127" s="69">
        <f t="shared" si="12"/>
        <v>20550.549999999988</v>
      </c>
    </row>
    <row r="128" spans="1:42" ht="15" thickBot="1" x14ac:dyDescent="0.25">
      <c r="A128" s="50" t="s">
        <v>417</v>
      </c>
      <c r="B128" s="50" t="s">
        <v>418</v>
      </c>
      <c r="C128" s="86">
        <v>5936</v>
      </c>
      <c r="D128" s="87" t="s">
        <v>812</v>
      </c>
      <c r="E128" s="56" t="s">
        <v>1903</v>
      </c>
      <c r="F128" s="121">
        <v>391912.96000000002</v>
      </c>
      <c r="G128" s="121">
        <v>10868</v>
      </c>
      <c r="H128" s="121">
        <v>9875.2800000000007</v>
      </c>
      <c r="I128" s="121">
        <v>0</v>
      </c>
      <c r="J128" s="56">
        <v>0</v>
      </c>
      <c r="K128" s="56">
        <v>5200754.91</v>
      </c>
      <c r="L128" s="56">
        <v>97295.12</v>
      </c>
      <c r="M128" s="56">
        <v>0</v>
      </c>
      <c r="N128" s="56">
        <v>0</v>
      </c>
      <c r="O128" s="273">
        <v>0</v>
      </c>
      <c r="P128" s="273">
        <v>137022.32999999999</v>
      </c>
      <c r="Q128" s="273">
        <v>0</v>
      </c>
      <c r="R128" s="273">
        <v>311.06</v>
      </c>
      <c r="S128" s="56">
        <v>0</v>
      </c>
      <c r="T128" s="56">
        <v>-3816502.6</v>
      </c>
      <c r="U128" s="56">
        <v>0</v>
      </c>
      <c r="V128" s="56">
        <v>9526566.6699999999</v>
      </c>
      <c r="W128" s="98">
        <v>116999.71</v>
      </c>
      <c r="AA128" s="98">
        <v>140645.1</v>
      </c>
      <c r="AC128" s="122">
        <v>231897.1</v>
      </c>
      <c r="AE128" s="122">
        <v>3280</v>
      </c>
      <c r="AF128" s="122">
        <v>69108.72</v>
      </c>
      <c r="AG128" s="122">
        <v>40852.68</v>
      </c>
      <c r="AK128" s="97">
        <f t="shared" si="7"/>
        <v>412656.24000000005</v>
      </c>
      <c r="AL128" s="63">
        <f t="shared" si="8"/>
        <v>137333.38999999998</v>
      </c>
      <c r="AM128" s="64">
        <f t="shared" si="9"/>
        <v>275322.85000000009</v>
      </c>
      <c r="AN128" s="60">
        <f t="shared" si="10"/>
        <v>257644.81</v>
      </c>
      <c r="AO128" s="59">
        <f t="shared" si="11"/>
        <v>345138.5</v>
      </c>
      <c r="AP128" s="69">
        <f t="shared" si="12"/>
        <v>-87493.69</v>
      </c>
    </row>
    <row r="129" spans="1:42" ht="15" thickBot="1" x14ac:dyDescent="0.25">
      <c r="A129" s="50" t="s">
        <v>417</v>
      </c>
      <c r="B129" s="50" t="s">
        <v>418</v>
      </c>
      <c r="C129" s="86">
        <v>2905</v>
      </c>
      <c r="D129" s="87" t="s">
        <v>813</v>
      </c>
      <c r="E129" s="56" t="s">
        <v>1905</v>
      </c>
      <c r="F129" s="121">
        <v>378471.08</v>
      </c>
      <c r="G129" s="121">
        <v>1337</v>
      </c>
      <c r="H129" s="121">
        <v>0</v>
      </c>
      <c r="I129" s="121">
        <v>0</v>
      </c>
      <c r="J129" s="56">
        <v>0</v>
      </c>
      <c r="K129" s="56">
        <v>409564.61</v>
      </c>
      <c r="L129" s="56">
        <v>162872.60999999999</v>
      </c>
      <c r="M129" s="56">
        <v>0</v>
      </c>
      <c r="N129" s="56">
        <v>0</v>
      </c>
      <c r="O129" s="273">
        <v>0</v>
      </c>
      <c r="P129" s="273">
        <v>38884</v>
      </c>
      <c r="Q129" s="273">
        <v>0</v>
      </c>
      <c r="R129" s="273">
        <v>0</v>
      </c>
      <c r="S129" s="56">
        <v>155940</v>
      </c>
      <c r="T129" s="56">
        <v>-1815370.57</v>
      </c>
      <c r="U129" s="56">
        <v>245.79</v>
      </c>
      <c r="V129" s="56">
        <v>2647000</v>
      </c>
      <c r="W129" s="98">
        <v>10398.799999999999</v>
      </c>
      <c r="AA129" s="98">
        <v>77062</v>
      </c>
      <c r="AC129" s="122">
        <v>121756</v>
      </c>
      <c r="AF129" s="122">
        <v>15253.05</v>
      </c>
      <c r="AG129" s="122">
        <v>7012.92</v>
      </c>
      <c r="AK129" s="97">
        <f t="shared" si="7"/>
        <v>379808.08</v>
      </c>
      <c r="AL129" s="63">
        <f t="shared" si="8"/>
        <v>38884</v>
      </c>
      <c r="AM129" s="64">
        <f t="shared" si="9"/>
        <v>340924.08</v>
      </c>
      <c r="AN129" s="60">
        <f t="shared" si="10"/>
        <v>87460.800000000003</v>
      </c>
      <c r="AO129" s="59">
        <f t="shared" si="11"/>
        <v>144021.97</v>
      </c>
      <c r="AP129" s="69">
        <f t="shared" si="12"/>
        <v>-56561.17</v>
      </c>
    </row>
    <row r="130" spans="1:42" ht="15" thickBot="1" x14ac:dyDescent="0.25">
      <c r="A130" s="50" t="s">
        <v>417</v>
      </c>
      <c r="B130" s="50" t="s">
        <v>418</v>
      </c>
      <c r="C130" s="86">
        <v>2680</v>
      </c>
      <c r="D130" s="87" t="s">
        <v>814</v>
      </c>
      <c r="E130" s="56" t="s">
        <v>1931</v>
      </c>
      <c r="F130" s="121">
        <v>222938.65</v>
      </c>
      <c r="G130" s="121">
        <v>624</v>
      </c>
      <c r="H130" s="121">
        <v>6619.7</v>
      </c>
      <c r="I130" s="121">
        <v>0</v>
      </c>
      <c r="J130" s="56">
        <v>0</v>
      </c>
      <c r="K130" s="56">
        <v>484035.74</v>
      </c>
      <c r="L130" s="56">
        <v>64614.61</v>
      </c>
      <c r="M130" s="56">
        <v>0</v>
      </c>
      <c r="N130" s="56">
        <v>0</v>
      </c>
      <c r="O130" s="273">
        <v>0</v>
      </c>
      <c r="P130" s="273">
        <v>150169.01</v>
      </c>
      <c r="Q130" s="273">
        <v>0</v>
      </c>
      <c r="R130" s="273">
        <v>15</v>
      </c>
      <c r="S130" s="56">
        <v>0</v>
      </c>
      <c r="T130" s="56">
        <v>-1237394.6599999999</v>
      </c>
      <c r="U130" s="56">
        <v>0</v>
      </c>
      <c r="V130" s="56">
        <v>1913700</v>
      </c>
      <c r="W130" s="98">
        <v>40233.26</v>
      </c>
      <c r="AA130" s="98">
        <v>72727.600000000006</v>
      </c>
      <c r="AC130" s="122">
        <v>110591.6</v>
      </c>
      <c r="AF130" s="122">
        <v>24788.9</v>
      </c>
      <c r="AG130" s="122">
        <v>11595.51</v>
      </c>
      <c r="AK130" s="97">
        <f t="shared" si="7"/>
        <v>230182.35</v>
      </c>
      <c r="AL130" s="63">
        <f t="shared" si="8"/>
        <v>150184.01</v>
      </c>
      <c r="AM130" s="64">
        <f t="shared" si="9"/>
        <v>79998.34</v>
      </c>
      <c r="AN130" s="60">
        <f t="shared" si="10"/>
        <v>112960.86000000002</v>
      </c>
      <c r="AO130" s="59">
        <f t="shared" si="11"/>
        <v>146976.01</v>
      </c>
      <c r="AP130" s="69">
        <f t="shared" si="12"/>
        <v>-34015.149999999994</v>
      </c>
    </row>
  </sheetData>
  <autoFilter ref="A1:AP13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topLeftCell="X1" zoomScale="70" zoomScaleNormal="70" workbookViewId="0">
      <selection activeCell="AA1" sqref="A1:AA1048576"/>
    </sheetView>
  </sheetViews>
  <sheetFormatPr defaultColWidth="9" defaultRowHeight="14.25" x14ac:dyDescent="0.2"/>
  <cols>
    <col min="1" max="1" width="39" style="56" bestFit="1" customWidth="1"/>
    <col min="2" max="2" width="32.125" style="121" bestFit="1" customWidth="1"/>
    <col min="3" max="3" width="31.25" style="121" bestFit="1" customWidth="1"/>
    <col min="4" max="4" width="23" style="121" bestFit="1" customWidth="1"/>
    <col min="5" max="5" width="22.75" style="121" bestFit="1" customWidth="1"/>
    <col min="6" max="7" width="14.875" style="56" bestFit="1" customWidth="1"/>
    <col min="8" max="8" width="16.875" style="273" bestFit="1" customWidth="1"/>
    <col min="9" max="9" width="19.125" style="273" bestFit="1" customWidth="1"/>
    <col min="10" max="10" width="18.375" style="273" bestFit="1" customWidth="1"/>
    <col min="11" max="11" width="20.375" style="273" bestFit="1" customWidth="1"/>
    <col min="12" max="12" width="22.625" style="56" bestFit="1" customWidth="1"/>
    <col min="13" max="13" width="26.75" style="56" bestFit="1" customWidth="1"/>
    <col min="14" max="14" width="26.875" style="56" bestFit="1" customWidth="1"/>
    <col min="15" max="15" width="17" style="56" bestFit="1" customWidth="1"/>
    <col min="16" max="16" width="43.125" style="98" bestFit="1" customWidth="1"/>
    <col min="17" max="17" width="43.875" style="98" bestFit="1" customWidth="1"/>
    <col min="18" max="18" width="28" style="98" bestFit="1" customWidth="1"/>
    <col min="19" max="19" width="37.5" style="98" bestFit="1" customWidth="1"/>
    <col min="20" max="20" width="53.375" style="98" bestFit="1" customWidth="1"/>
    <col min="21" max="21" width="54.875" style="122" bestFit="1" customWidth="1"/>
    <col min="22" max="22" width="19.375" style="122" bestFit="1" customWidth="1"/>
    <col min="23" max="23" width="25.75" style="122" bestFit="1" customWidth="1"/>
    <col min="24" max="24" width="24.125" style="122" bestFit="1" customWidth="1"/>
    <col min="25" max="25" width="41.25" style="122" bestFit="1" customWidth="1"/>
    <col min="26" max="26" width="29.875" style="122" bestFit="1" customWidth="1"/>
    <col min="27" max="27" width="32.125" style="122" bestFit="1" customWidth="1"/>
    <col min="28" max="28" width="32.375" style="56" bestFit="1" customWidth="1"/>
    <col min="29" max="29" width="34.25" style="56" bestFit="1" customWidth="1"/>
    <col min="30" max="30" width="33.125" style="56" bestFit="1" customWidth="1"/>
    <col min="31" max="16384" width="9" style="264"/>
  </cols>
  <sheetData>
    <row r="1" spans="1:27" x14ac:dyDescent="0.2">
      <c r="A1" s="56" t="s">
        <v>590</v>
      </c>
      <c r="B1" s="121" t="s">
        <v>1438</v>
      </c>
      <c r="C1" s="121" t="s">
        <v>1439</v>
      </c>
      <c r="D1" s="121" t="s">
        <v>1440</v>
      </c>
      <c r="E1" s="121" t="s">
        <v>1577</v>
      </c>
      <c r="F1" s="56" t="s">
        <v>1441</v>
      </c>
      <c r="G1" s="56" t="s">
        <v>1442</v>
      </c>
      <c r="H1" s="273" t="s">
        <v>1444</v>
      </c>
      <c r="I1" s="273" t="s">
        <v>1445</v>
      </c>
      <c r="J1" s="273" t="s">
        <v>1446</v>
      </c>
      <c r="K1" s="273" t="s">
        <v>1447</v>
      </c>
      <c r="L1" s="56" t="s">
        <v>1448</v>
      </c>
      <c r="M1" s="56" t="s">
        <v>1449</v>
      </c>
      <c r="N1" s="56" t="s">
        <v>1450</v>
      </c>
      <c r="O1" s="56" t="s">
        <v>1451</v>
      </c>
      <c r="P1" s="98" t="s">
        <v>1452</v>
      </c>
      <c r="Q1" s="98" t="s">
        <v>1453</v>
      </c>
      <c r="R1" s="98" t="s">
        <v>1454</v>
      </c>
      <c r="S1" s="98" t="s">
        <v>1455</v>
      </c>
      <c r="T1" s="98" t="s">
        <v>1456</v>
      </c>
      <c r="U1" s="122" t="s">
        <v>1457</v>
      </c>
      <c r="V1" s="122" t="s">
        <v>1458</v>
      </c>
      <c r="W1" s="122" t="s">
        <v>1459</v>
      </c>
      <c r="X1" s="122" t="s">
        <v>1460</v>
      </c>
      <c r="Y1" s="122" t="s">
        <v>1461</v>
      </c>
      <c r="Z1" s="122" t="s">
        <v>1590</v>
      </c>
      <c r="AA1" s="122" t="s">
        <v>1462</v>
      </c>
    </row>
    <row r="2" spans="1:27" x14ac:dyDescent="0.2">
      <c r="A2" s="56" t="s">
        <v>591</v>
      </c>
      <c r="B2" s="121" t="s">
        <v>1463</v>
      </c>
      <c r="C2" s="121" t="s">
        <v>1464</v>
      </c>
      <c r="D2" s="121" t="s">
        <v>1465</v>
      </c>
      <c r="E2" s="121" t="s">
        <v>1593</v>
      </c>
      <c r="F2" s="56" t="s">
        <v>1466</v>
      </c>
      <c r="G2" s="56" t="s">
        <v>1467</v>
      </c>
      <c r="H2" s="273" t="s">
        <v>1469</v>
      </c>
      <c r="I2" s="273" t="s">
        <v>1470</v>
      </c>
      <c r="J2" s="273" t="s">
        <v>1471</v>
      </c>
      <c r="K2" s="273" t="s">
        <v>1472</v>
      </c>
      <c r="L2" s="56" t="s">
        <v>1473</v>
      </c>
      <c r="M2" s="56" t="s">
        <v>1474</v>
      </c>
      <c r="N2" s="56" t="s">
        <v>1475</v>
      </c>
      <c r="O2" s="56" t="s">
        <v>1476</v>
      </c>
      <c r="P2" s="98" t="s">
        <v>1477</v>
      </c>
      <c r="Q2" s="98" t="s">
        <v>1478</v>
      </c>
      <c r="R2" s="98" t="s">
        <v>1479</v>
      </c>
      <c r="S2" s="98" t="s">
        <v>1480</v>
      </c>
      <c r="T2" s="98" t="s">
        <v>1481</v>
      </c>
      <c r="U2" s="122" t="s">
        <v>1482</v>
      </c>
      <c r="V2" s="122" t="s">
        <v>1483</v>
      </c>
      <c r="W2" s="122" t="s">
        <v>1484</v>
      </c>
      <c r="X2" s="122" t="s">
        <v>1485</v>
      </c>
      <c r="Y2" s="122" t="s">
        <v>1486</v>
      </c>
      <c r="Z2" s="122" t="s">
        <v>1606</v>
      </c>
      <c r="AA2" s="122" t="s">
        <v>1487</v>
      </c>
    </row>
    <row r="3" spans="1:27" x14ac:dyDescent="0.2">
      <c r="A3" s="56" t="s">
        <v>592</v>
      </c>
      <c r="B3" s="121">
        <v>21903617.059999999</v>
      </c>
      <c r="C3" s="121">
        <v>5060403.9000000004</v>
      </c>
      <c r="D3" s="121">
        <v>3420027.14</v>
      </c>
      <c r="E3" s="121">
        <v>0</v>
      </c>
      <c r="F3" s="56">
        <v>77111290.209999993</v>
      </c>
      <c r="G3" s="56">
        <v>37343045.270000003</v>
      </c>
      <c r="H3" s="273">
        <v>554558.09</v>
      </c>
      <c r="I3" s="273">
        <v>731194.48</v>
      </c>
      <c r="J3" s="273">
        <v>13000</v>
      </c>
      <c r="K3" s="273">
        <v>2172823.14</v>
      </c>
      <c r="L3" s="56">
        <v>452850.68</v>
      </c>
      <c r="M3" s="56">
        <v>-2499278.48</v>
      </c>
      <c r="N3" s="56">
        <v>11977376.810000001</v>
      </c>
      <c r="O3" s="56">
        <v>134483350.47</v>
      </c>
      <c r="P3" s="98">
        <v>6700114.5199999996</v>
      </c>
      <c r="Q3" s="98">
        <v>73650.38</v>
      </c>
      <c r="R3" s="98">
        <v>6008.89</v>
      </c>
      <c r="S3" s="98">
        <v>10688664.300000001</v>
      </c>
      <c r="T3" s="98">
        <v>599697.69999999995</v>
      </c>
      <c r="U3" s="122">
        <v>13851072.210000001</v>
      </c>
      <c r="V3" s="122">
        <v>0</v>
      </c>
      <c r="W3" s="122">
        <v>65388</v>
      </c>
      <c r="X3" s="122">
        <v>4492140.83</v>
      </c>
      <c r="Y3" s="122">
        <v>1986679.05</v>
      </c>
      <c r="Z3" s="122">
        <v>0</v>
      </c>
      <c r="AA3" s="122">
        <v>1976763.8</v>
      </c>
    </row>
    <row r="4" spans="1:27" x14ac:dyDescent="0.2">
      <c r="A4" s="56" t="s">
        <v>1935</v>
      </c>
      <c r="B4" s="121">
        <v>763734.21</v>
      </c>
      <c r="D4" s="121">
        <v>43968</v>
      </c>
      <c r="E4" s="121">
        <v>0</v>
      </c>
      <c r="F4" s="56">
        <v>9</v>
      </c>
      <c r="G4" s="56">
        <v>122228.03</v>
      </c>
      <c r="H4" s="273">
        <v>24040</v>
      </c>
      <c r="I4" s="273">
        <v>8980.52</v>
      </c>
      <c r="K4" s="273">
        <v>67360.039999999994</v>
      </c>
      <c r="N4" s="56">
        <v>247994.56</v>
      </c>
      <c r="O4" s="56">
        <v>560321.12</v>
      </c>
      <c r="S4" s="98">
        <v>273266</v>
      </c>
      <c r="T4" s="98">
        <v>90060</v>
      </c>
      <c r="U4" s="122">
        <v>283266</v>
      </c>
      <c r="X4" s="122">
        <v>58817</v>
      </c>
    </row>
    <row r="5" spans="1:27" x14ac:dyDescent="0.2">
      <c r="A5" s="56" t="s">
        <v>1936</v>
      </c>
      <c r="B5" s="121">
        <v>58800.32</v>
      </c>
      <c r="D5" s="121">
        <v>13500</v>
      </c>
      <c r="E5" s="121">
        <v>0</v>
      </c>
      <c r="F5" s="56">
        <v>97864.21</v>
      </c>
      <c r="G5" s="56">
        <v>21969.86</v>
      </c>
      <c r="K5" s="273">
        <v>58800.32</v>
      </c>
      <c r="N5" s="56">
        <v>-1879109.82</v>
      </c>
      <c r="O5" s="56">
        <v>2026803.02</v>
      </c>
      <c r="S5" s="98">
        <v>79191</v>
      </c>
      <c r="T5" s="98">
        <v>5173.7</v>
      </c>
      <c r="U5" s="122">
        <v>79191</v>
      </c>
      <c r="X5" s="122">
        <v>11173.7</v>
      </c>
      <c r="Y5" s="122">
        <v>8359.1299999999992</v>
      </c>
    </row>
    <row r="6" spans="1:27" x14ac:dyDescent="0.2">
      <c r="A6" s="56" t="s">
        <v>1937</v>
      </c>
      <c r="B6" s="121">
        <v>0</v>
      </c>
      <c r="D6" s="121">
        <v>34262</v>
      </c>
      <c r="E6" s="121">
        <v>0</v>
      </c>
      <c r="F6" s="56">
        <v>2737244.35</v>
      </c>
      <c r="G6" s="56">
        <v>11476.76</v>
      </c>
      <c r="H6" s="273">
        <v>11900</v>
      </c>
      <c r="I6" s="273">
        <v>0</v>
      </c>
      <c r="K6" s="273">
        <v>0</v>
      </c>
      <c r="N6" s="56">
        <v>2084624.55</v>
      </c>
      <c r="O6" s="56">
        <v>716949.66</v>
      </c>
      <c r="S6" s="98">
        <v>196419</v>
      </c>
      <c r="T6" s="98">
        <v>82200</v>
      </c>
      <c r="U6" s="122">
        <v>216419</v>
      </c>
      <c r="X6" s="122">
        <v>79270</v>
      </c>
      <c r="Y6" s="122">
        <v>13421.1</v>
      </c>
    </row>
    <row r="7" spans="1:27" x14ac:dyDescent="0.2">
      <c r="A7" s="56" t="s">
        <v>1938</v>
      </c>
      <c r="B7" s="121">
        <v>15.61</v>
      </c>
      <c r="D7" s="121">
        <v>42891.199999999997</v>
      </c>
      <c r="E7" s="121">
        <v>0</v>
      </c>
      <c r="F7" s="56">
        <v>2943535.34</v>
      </c>
      <c r="G7" s="56">
        <v>402255.93</v>
      </c>
      <c r="I7" s="273">
        <v>0</v>
      </c>
      <c r="K7" s="273">
        <v>0</v>
      </c>
      <c r="N7" s="56">
        <v>2866496.12</v>
      </c>
      <c r="O7" s="56">
        <v>550717.67000000004</v>
      </c>
      <c r="S7" s="98">
        <v>113613.5</v>
      </c>
      <c r="T7" s="98">
        <v>7700</v>
      </c>
      <c r="U7" s="122">
        <v>115313.5</v>
      </c>
      <c r="X7" s="122">
        <v>11499.04</v>
      </c>
      <c r="Y7" s="122">
        <v>23016.67</v>
      </c>
    </row>
    <row r="8" spans="1:27" x14ac:dyDescent="0.2">
      <c r="A8" s="56" t="s">
        <v>1939</v>
      </c>
      <c r="B8" s="121">
        <v>3950.7</v>
      </c>
      <c r="C8" s="121">
        <v>143350</v>
      </c>
      <c r="D8" s="121">
        <v>6131</v>
      </c>
      <c r="E8" s="121">
        <v>0</v>
      </c>
      <c r="F8" s="56">
        <v>398499.75</v>
      </c>
      <c r="G8" s="56">
        <v>187582.15</v>
      </c>
      <c r="I8" s="273">
        <v>7981.73</v>
      </c>
      <c r="K8" s="273">
        <v>11250</v>
      </c>
      <c r="N8" s="56">
        <v>-1495409.97</v>
      </c>
      <c r="O8" s="56">
        <v>2257089.6800000002</v>
      </c>
      <c r="Q8" s="98">
        <v>0</v>
      </c>
      <c r="S8" s="98">
        <v>105670.5</v>
      </c>
      <c r="T8" s="98">
        <v>17180</v>
      </c>
      <c r="U8" s="122">
        <v>105670.5</v>
      </c>
      <c r="X8" s="122">
        <v>38571.730000000003</v>
      </c>
      <c r="Y8" s="122">
        <v>20006.11</v>
      </c>
    </row>
    <row r="9" spans="1:27" x14ac:dyDescent="0.2">
      <c r="A9" s="56" t="s">
        <v>1940</v>
      </c>
      <c r="B9" s="121">
        <v>6900</v>
      </c>
      <c r="D9" s="121">
        <v>0</v>
      </c>
      <c r="E9" s="121">
        <v>0</v>
      </c>
      <c r="F9" s="56">
        <v>4012167.71</v>
      </c>
      <c r="G9" s="56">
        <v>338645.15</v>
      </c>
      <c r="H9" s="273">
        <v>10742.58</v>
      </c>
      <c r="I9" s="273">
        <v>1733.38</v>
      </c>
      <c r="K9" s="273">
        <v>6900</v>
      </c>
      <c r="N9" s="56">
        <v>4125104.64</v>
      </c>
      <c r="O9" s="56">
        <v>253201</v>
      </c>
      <c r="S9" s="98">
        <v>98393.5</v>
      </c>
      <c r="T9" s="98">
        <v>0</v>
      </c>
      <c r="U9" s="122">
        <v>98393.5</v>
      </c>
      <c r="X9" s="122">
        <v>12475.96</v>
      </c>
      <c r="Y9" s="122">
        <v>27492.78</v>
      </c>
    </row>
    <row r="10" spans="1:27" x14ac:dyDescent="0.2">
      <c r="A10" s="56" t="s">
        <v>1941</v>
      </c>
      <c r="B10" s="121">
        <v>28138.11</v>
      </c>
      <c r="F10" s="56">
        <v>3408580.7</v>
      </c>
      <c r="G10" s="56">
        <v>3</v>
      </c>
      <c r="K10" s="273">
        <v>28100</v>
      </c>
      <c r="N10" s="56">
        <v>3421566.77</v>
      </c>
      <c r="R10" s="98">
        <v>2.7</v>
      </c>
      <c r="S10" s="98">
        <v>21535.5</v>
      </c>
      <c r="U10" s="122">
        <v>21535.5</v>
      </c>
      <c r="Y10" s="122">
        <v>12947.66</v>
      </c>
    </row>
    <row r="11" spans="1:27" x14ac:dyDescent="0.2">
      <c r="A11" s="56" t="s">
        <v>1942</v>
      </c>
      <c r="B11" s="121">
        <v>13400</v>
      </c>
      <c r="F11" s="56">
        <v>857376</v>
      </c>
      <c r="G11" s="56">
        <v>175237.41</v>
      </c>
      <c r="I11" s="273">
        <v>0</v>
      </c>
      <c r="K11" s="273">
        <v>11000</v>
      </c>
      <c r="N11" s="56">
        <v>958036.12</v>
      </c>
      <c r="O11" s="56">
        <v>99610.62</v>
      </c>
      <c r="S11" s="98">
        <v>42514.5</v>
      </c>
      <c r="T11" s="98">
        <v>2400</v>
      </c>
      <c r="U11" s="122">
        <v>42514.5</v>
      </c>
      <c r="Y11" s="122">
        <v>25033.33</v>
      </c>
    </row>
    <row r="12" spans="1:27" x14ac:dyDescent="0.2">
      <c r="A12" s="56" t="s">
        <v>1943</v>
      </c>
      <c r="B12" s="121">
        <v>115027.29</v>
      </c>
      <c r="C12" s="121">
        <v>0</v>
      </c>
      <c r="D12" s="121">
        <v>42864.94</v>
      </c>
      <c r="F12" s="56">
        <v>1350361.58</v>
      </c>
      <c r="G12" s="56">
        <v>464528.72</v>
      </c>
      <c r="H12" s="273">
        <v>0</v>
      </c>
      <c r="I12" s="273">
        <v>7540</v>
      </c>
      <c r="O12" s="56">
        <v>685585.33</v>
      </c>
      <c r="P12" s="98">
        <v>25495</v>
      </c>
      <c r="S12" s="98">
        <v>245930</v>
      </c>
      <c r="U12" s="122">
        <v>255497.60000000001</v>
      </c>
      <c r="X12" s="122">
        <v>27003.3</v>
      </c>
      <c r="Y12" s="122">
        <v>32366.48</v>
      </c>
    </row>
    <row r="13" spans="1:27" x14ac:dyDescent="0.2">
      <c r="A13" s="56" t="s">
        <v>1944</v>
      </c>
      <c r="B13" s="121">
        <v>139337.75</v>
      </c>
      <c r="C13" s="121">
        <v>48168.4</v>
      </c>
      <c r="D13" s="121">
        <v>197591.99</v>
      </c>
      <c r="F13" s="56">
        <v>431618.66</v>
      </c>
      <c r="G13" s="56">
        <v>267124.12</v>
      </c>
      <c r="H13" s="273">
        <v>14200</v>
      </c>
      <c r="I13" s="273">
        <v>0</v>
      </c>
      <c r="O13" s="56">
        <v>1517319.83</v>
      </c>
      <c r="P13" s="98">
        <v>126843.02</v>
      </c>
      <c r="S13" s="98">
        <v>189085.5</v>
      </c>
      <c r="U13" s="122">
        <v>189085.5</v>
      </c>
      <c r="X13" s="122">
        <v>61548.02</v>
      </c>
      <c r="Y13" s="122">
        <v>20372.580000000002</v>
      </c>
    </row>
    <row r="14" spans="1:27" x14ac:dyDescent="0.2">
      <c r="A14" s="56" t="s">
        <v>1945</v>
      </c>
      <c r="B14" s="121">
        <v>22457.4</v>
      </c>
      <c r="C14" s="121">
        <v>286645.15999999997</v>
      </c>
      <c r="D14" s="121">
        <v>72195.11</v>
      </c>
      <c r="F14" s="56">
        <v>1066935.6100000001</v>
      </c>
      <c r="G14" s="56">
        <v>398178.58</v>
      </c>
      <c r="H14" s="273">
        <v>13000</v>
      </c>
      <c r="I14" s="273">
        <v>23435.97</v>
      </c>
      <c r="K14" s="273">
        <v>0</v>
      </c>
      <c r="N14" s="56">
        <v>94500</v>
      </c>
      <c r="O14" s="56">
        <v>1326846.8</v>
      </c>
      <c r="P14" s="98">
        <v>17864.900000000001</v>
      </c>
      <c r="Q14" s="98">
        <v>40000</v>
      </c>
      <c r="S14" s="98">
        <v>107900.5</v>
      </c>
      <c r="U14" s="122">
        <v>129770.5</v>
      </c>
      <c r="X14" s="122">
        <v>12706.57</v>
      </c>
      <c r="Y14" s="122">
        <v>28248.44</v>
      </c>
    </row>
    <row r="15" spans="1:27" x14ac:dyDescent="0.2">
      <c r="A15" s="56" t="s">
        <v>1946</v>
      </c>
      <c r="B15" s="121">
        <v>85335.8</v>
      </c>
      <c r="C15" s="121">
        <v>27278.94</v>
      </c>
      <c r="D15" s="121">
        <v>100200</v>
      </c>
      <c r="F15" s="56">
        <v>134097.43</v>
      </c>
      <c r="G15" s="56">
        <v>344862.67</v>
      </c>
      <c r="H15" s="273">
        <v>12000</v>
      </c>
      <c r="I15" s="273">
        <v>19240</v>
      </c>
      <c r="N15" s="56">
        <v>0</v>
      </c>
      <c r="O15" s="56">
        <v>1336486.2</v>
      </c>
      <c r="P15" s="98">
        <v>35384.639999999999</v>
      </c>
      <c r="Q15" s="98">
        <v>0</v>
      </c>
      <c r="R15" s="98">
        <v>0</v>
      </c>
      <c r="S15" s="98">
        <v>245581</v>
      </c>
      <c r="T15" s="98">
        <v>100000</v>
      </c>
      <c r="U15" s="122">
        <v>254138.8</v>
      </c>
      <c r="X15" s="122">
        <v>59009.47</v>
      </c>
      <c r="Y15" s="122">
        <v>22231.96</v>
      </c>
      <c r="Z15" s="122">
        <v>0</v>
      </c>
      <c r="AA15" s="122">
        <v>0</v>
      </c>
    </row>
    <row r="16" spans="1:27" x14ac:dyDescent="0.2">
      <c r="A16" s="56" t="s">
        <v>1947</v>
      </c>
      <c r="B16" s="121">
        <v>100944.87</v>
      </c>
      <c r="C16" s="121">
        <v>80249.850000000006</v>
      </c>
      <c r="D16" s="121">
        <v>102266.12</v>
      </c>
      <c r="F16" s="56">
        <v>1136630.9099999999</v>
      </c>
      <c r="G16" s="56">
        <v>575462.54</v>
      </c>
      <c r="H16" s="273">
        <v>12000</v>
      </c>
      <c r="I16" s="273">
        <v>74762.11</v>
      </c>
      <c r="N16" s="56">
        <v>110000</v>
      </c>
      <c r="O16" s="56">
        <v>2146839.4900000002</v>
      </c>
      <c r="P16" s="98">
        <v>44214.27</v>
      </c>
      <c r="S16" s="98">
        <v>224822</v>
      </c>
      <c r="U16" s="122">
        <v>304584.11</v>
      </c>
      <c r="X16" s="122">
        <v>26255.33</v>
      </c>
      <c r="Y16" s="122">
        <v>36552.720000000001</v>
      </c>
    </row>
    <row r="17" spans="1:27" x14ac:dyDescent="0.2">
      <c r="A17" s="56" t="s">
        <v>1948</v>
      </c>
      <c r="B17" s="121">
        <v>350446.36</v>
      </c>
      <c r="C17" s="121">
        <v>0</v>
      </c>
      <c r="D17" s="121">
        <v>114799.35</v>
      </c>
      <c r="F17" s="56">
        <v>211333.93</v>
      </c>
      <c r="G17" s="56">
        <v>324307.77</v>
      </c>
      <c r="H17" s="273">
        <v>14000</v>
      </c>
      <c r="I17" s="273">
        <v>0</v>
      </c>
      <c r="O17" s="56">
        <v>1602780.76</v>
      </c>
      <c r="P17" s="98">
        <v>86109.82</v>
      </c>
      <c r="S17" s="98">
        <v>134069.5</v>
      </c>
      <c r="U17" s="122">
        <v>193889.5</v>
      </c>
      <c r="X17" s="122">
        <v>76367.679999999993</v>
      </c>
      <c r="Y17" s="122">
        <v>18501.419999999998</v>
      </c>
    </row>
    <row r="18" spans="1:27" x14ac:dyDescent="0.2">
      <c r="A18" s="56" t="s">
        <v>1949</v>
      </c>
      <c r="B18" s="121">
        <v>222842.83</v>
      </c>
      <c r="C18" s="121">
        <v>0</v>
      </c>
      <c r="D18" s="121">
        <v>26891.65</v>
      </c>
      <c r="F18" s="56">
        <v>529392.9</v>
      </c>
      <c r="G18" s="56">
        <v>2847696.8</v>
      </c>
      <c r="H18" s="273">
        <v>0</v>
      </c>
      <c r="I18" s="273">
        <v>7754.35</v>
      </c>
      <c r="O18" s="56">
        <v>2036704.82</v>
      </c>
      <c r="P18" s="98">
        <v>31978.02</v>
      </c>
      <c r="S18" s="98">
        <v>171301</v>
      </c>
      <c r="U18" s="122">
        <v>171301</v>
      </c>
      <c r="X18" s="122">
        <v>51863.56</v>
      </c>
      <c r="Y18" s="122">
        <v>73894.7</v>
      </c>
    </row>
    <row r="19" spans="1:27" x14ac:dyDescent="0.2">
      <c r="A19" s="56" t="s">
        <v>1950</v>
      </c>
      <c r="B19" s="121">
        <v>19534.29</v>
      </c>
      <c r="C19" s="121">
        <v>0</v>
      </c>
      <c r="D19" s="121">
        <v>75167.06</v>
      </c>
      <c r="F19" s="56">
        <v>1247746.32</v>
      </c>
      <c r="G19" s="56">
        <v>803168.1</v>
      </c>
      <c r="H19" s="273">
        <v>0</v>
      </c>
      <c r="I19" s="273">
        <v>13300</v>
      </c>
      <c r="N19" s="56">
        <v>0</v>
      </c>
      <c r="O19" s="56">
        <v>118427.08</v>
      </c>
      <c r="P19" s="98">
        <v>14229.24</v>
      </c>
      <c r="S19" s="98">
        <v>97960</v>
      </c>
      <c r="U19" s="122">
        <v>97960</v>
      </c>
      <c r="X19" s="122">
        <v>30178.63</v>
      </c>
      <c r="Y19" s="122">
        <v>37703.75</v>
      </c>
    </row>
    <row r="20" spans="1:27" x14ac:dyDescent="0.2">
      <c r="A20" s="56" t="s">
        <v>1951</v>
      </c>
      <c r="B20" s="121">
        <v>12770.78</v>
      </c>
      <c r="C20" s="121">
        <v>133896.20000000001</v>
      </c>
      <c r="D20" s="121">
        <v>70748.37</v>
      </c>
      <c r="F20" s="56">
        <v>198804.34</v>
      </c>
      <c r="G20" s="56">
        <v>334319.05</v>
      </c>
      <c r="H20" s="273">
        <v>0</v>
      </c>
      <c r="I20" s="273">
        <v>7800</v>
      </c>
      <c r="N20" s="56">
        <v>0</v>
      </c>
      <c r="O20" s="56">
        <v>1863971.92</v>
      </c>
      <c r="P20" s="98">
        <v>55085.39</v>
      </c>
      <c r="S20" s="98">
        <v>103970</v>
      </c>
      <c r="U20" s="122">
        <v>158680.20000000001</v>
      </c>
      <c r="X20" s="122">
        <v>40140.61</v>
      </c>
      <c r="Y20" s="122">
        <v>20648.48</v>
      </c>
    </row>
    <row r="21" spans="1:27" x14ac:dyDescent="0.2">
      <c r="A21" s="56" t="s">
        <v>1952</v>
      </c>
      <c r="B21" s="121">
        <v>114654.34</v>
      </c>
      <c r="C21" s="121">
        <v>55796.6</v>
      </c>
      <c r="D21" s="121">
        <v>143773.74</v>
      </c>
      <c r="F21" s="56">
        <v>780293.13</v>
      </c>
      <c r="G21" s="56">
        <v>2393974.38</v>
      </c>
      <c r="H21" s="273">
        <v>0</v>
      </c>
      <c r="I21" s="273">
        <v>7000</v>
      </c>
      <c r="N21" s="56">
        <v>20000</v>
      </c>
      <c r="O21" s="56">
        <v>2519990.75</v>
      </c>
      <c r="P21" s="98">
        <v>70664.149999999994</v>
      </c>
      <c r="S21" s="98">
        <v>171609.5</v>
      </c>
      <c r="U21" s="122">
        <v>222719.5</v>
      </c>
      <c r="X21" s="122">
        <v>65428.15</v>
      </c>
      <c r="Y21" s="122">
        <v>68380.42</v>
      </c>
    </row>
    <row r="22" spans="1:27" x14ac:dyDescent="0.2">
      <c r="A22" s="56" t="s">
        <v>1953</v>
      </c>
      <c r="B22" s="121">
        <v>622426.27</v>
      </c>
      <c r="C22" s="121">
        <v>49947.06</v>
      </c>
      <c r="D22" s="121">
        <v>12200</v>
      </c>
      <c r="F22" s="56">
        <v>824222.51</v>
      </c>
      <c r="G22" s="56">
        <v>721871.87</v>
      </c>
      <c r="H22" s="273">
        <v>0</v>
      </c>
      <c r="I22" s="273">
        <v>0</v>
      </c>
      <c r="O22" s="56">
        <v>4994895.4800000004</v>
      </c>
      <c r="P22" s="98">
        <v>43624.87</v>
      </c>
      <c r="S22" s="98">
        <v>205735</v>
      </c>
      <c r="U22" s="122">
        <v>205735</v>
      </c>
      <c r="X22" s="122">
        <v>69550.59</v>
      </c>
      <c r="Y22" s="122">
        <v>48774.49</v>
      </c>
    </row>
    <row r="23" spans="1:27" x14ac:dyDescent="0.2">
      <c r="A23" s="56" t="s">
        <v>1954</v>
      </c>
      <c r="B23" s="121">
        <v>76486.679999999993</v>
      </c>
      <c r="C23" s="121">
        <v>169430.5</v>
      </c>
      <c r="D23" s="121">
        <v>86864.24</v>
      </c>
      <c r="F23" s="56">
        <v>357482.94</v>
      </c>
      <c r="G23" s="56">
        <v>453934.37</v>
      </c>
      <c r="H23" s="273">
        <v>9300</v>
      </c>
      <c r="I23" s="273">
        <v>2400</v>
      </c>
      <c r="K23" s="273">
        <v>6.9</v>
      </c>
      <c r="O23" s="56">
        <v>1550129.81</v>
      </c>
      <c r="P23" s="98">
        <v>29513.47</v>
      </c>
      <c r="S23" s="98">
        <v>221579.3</v>
      </c>
      <c r="T23" s="98">
        <v>100000</v>
      </c>
      <c r="U23" s="122">
        <v>231749.3</v>
      </c>
      <c r="X23" s="122">
        <v>45078</v>
      </c>
      <c r="Y23" s="122">
        <v>26826.16</v>
      </c>
    </row>
    <row r="24" spans="1:27" x14ac:dyDescent="0.2">
      <c r="A24" s="56" t="s">
        <v>1955</v>
      </c>
      <c r="B24" s="121">
        <v>1573082.82</v>
      </c>
      <c r="C24" s="121">
        <v>17874.43</v>
      </c>
      <c r="D24" s="121">
        <v>29062.1</v>
      </c>
      <c r="F24" s="56">
        <v>186444</v>
      </c>
      <c r="G24" s="56">
        <v>875950.58</v>
      </c>
      <c r="H24" s="273">
        <v>0</v>
      </c>
      <c r="I24" s="273">
        <v>0</v>
      </c>
      <c r="O24" s="56">
        <v>2878887.21</v>
      </c>
      <c r="P24" s="98">
        <v>61835.94</v>
      </c>
      <c r="S24" s="98">
        <v>295575</v>
      </c>
      <c r="U24" s="122">
        <v>328655</v>
      </c>
      <c r="X24" s="122">
        <v>94937.83</v>
      </c>
      <c r="Y24" s="122">
        <v>43503.85</v>
      </c>
      <c r="AA24" s="122">
        <v>200000</v>
      </c>
    </row>
    <row r="25" spans="1:27" x14ac:dyDescent="0.2">
      <c r="A25" s="56" t="s">
        <v>1956</v>
      </c>
      <c r="B25" s="121">
        <v>31517.47</v>
      </c>
      <c r="C25" s="121">
        <v>300720</v>
      </c>
      <c r="D25" s="121">
        <v>22902.11</v>
      </c>
      <c r="F25" s="56">
        <v>538476.37</v>
      </c>
      <c r="G25" s="56">
        <v>582898.59</v>
      </c>
      <c r="K25" s="273">
        <v>1916.8</v>
      </c>
      <c r="O25" s="56">
        <v>2079998.65</v>
      </c>
      <c r="P25" s="98">
        <v>44030.74</v>
      </c>
      <c r="S25" s="98">
        <v>212649</v>
      </c>
      <c r="U25" s="122">
        <v>223679</v>
      </c>
      <c r="X25" s="122">
        <v>26229.93</v>
      </c>
      <c r="Y25" s="122">
        <v>30831.98</v>
      </c>
    </row>
    <row r="26" spans="1:27" x14ac:dyDescent="0.2">
      <c r="A26" s="56" t="s">
        <v>1957</v>
      </c>
      <c r="B26" s="121">
        <v>354172.22</v>
      </c>
      <c r="C26" s="121">
        <v>72883.97</v>
      </c>
      <c r="D26" s="121">
        <v>27661.91</v>
      </c>
      <c r="F26" s="56">
        <v>1268428.06</v>
      </c>
      <c r="G26" s="56">
        <v>213682.55</v>
      </c>
      <c r="H26" s="273">
        <v>0</v>
      </c>
      <c r="I26" s="273">
        <v>9560</v>
      </c>
      <c r="N26" s="56">
        <v>-2100</v>
      </c>
      <c r="O26" s="56">
        <v>413083.29</v>
      </c>
      <c r="P26" s="98">
        <v>42691.82</v>
      </c>
      <c r="Q26" s="98">
        <v>0</v>
      </c>
      <c r="S26" s="98">
        <v>164936.5</v>
      </c>
      <c r="U26" s="122">
        <v>185667.7</v>
      </c>
      <c r="X26" s="122">
        <v>34265.269999999997</v>
      </c>
      <c r="Y26" s="122">
        <v>30838.49</v>
      </c>
      <c r="AA26" s="122">
        <v>0</v>
      </c>
    </row>
    <row r="27" spans="1:27" x14ac:dyDescent="0.2">
      <c r="A27" s="56" t="s">
        <v>1958</v>
      </c>
      <c r="B27" s="121">
        <v>170323.72</v>
      </c>
      <c r="C27" s="121">
        <v>0</v>
      </c>
      <c r="D27" s="121">
        <v>8545.99</v>
      </c>
      <c r="F27" s="56">
        <v>764841.84</v>
      </c>
      <c r="G27" s="56">
        <v>439489.43</v>
      </c>
      <c r="H27" s="273">
        <v>0</v>
      </c>
      <c r="K27" s="273">
        <v>0</v>
      </c>
      <c r="N27" s="56">
        <v>132800</v>
      </c>
      <c r="O27" s="56">
        <v>2337378.21</v>
      </c>
      <c r="P27" s="98">
        <v>10452.780000000001</v>
      </c>
      <c r="S27" s="98">
        <v>73433.5</v>
      </c>
      <c r="U27" s="122">
        <v>90923.5</v>
      </c>
      <c r="X27" s="122">
        <v>36276.36</v>
      </c>
      <c r="Y27" s="122">
        <v>31698.12</v>
      </c>
    </row>
    <row r="28" spans="1:27" x14ac:dyDescent="0.2">
      <c r="A28" s="56" t="s">
        <v>1959</v>
      </c>
      <c r="B28" s="121">
        <v>92337.21</v>
      </c>
      <c r="C28" s="121">
        <v>0</v>
      </c>
      <c r="D28" s="121">
        <v>25981.3</v>
      </c>
      <c r="F28" s="56">
        <v>508309.27</v>
      </c>
      <c r="G28" s="56">
        <v>368475.29</v>
      </c>
      <c r="H28" s="273">
        <v>5000</v>
      </c>
      <c r="I28" s="273">
        <v>9600</v>
      </c>
      <c r="K28" s="273">
        <v>0</v>
      </c>
      <c r="N28" s="56">
        <v>0</v>
      </c>
      <c r="O28" s="56">
        <v>2446216.73</v>
      </c>
      <c r="P28" s="98">
        <v>17076.34</v>
      </c>
      <c r="S28" s="98">
        <v>127694</v>
      </c>
      <c r="U28" s="122">
        <v>145724</v>
      </c>
      <c r="X28" s="122">
        <v>30555.24</v>
      </c>
      <c r="Y28" s="122">
        <v>31013.95</v>
      </c>
    </row>
    <row r="29" spans="1:27" x14ac:dyDescent="0.2">
      <c r="A29" s="56" t="s">
        <v>1960</v>
      </c>
      <c r="B29" s="121">
        <v>209767.48</v>
      </c>
      <c r="C29" s="121">
        <v>302803.45</v>
      </c>
      <c r="D29" s="121">
        <v>24075.82</v>
      </c>
      <c r="F29" s="56">
        <v>625300.86</v>
      </c>
      <c r="G29" s="56">
        <v>346736.29</v>
      </c>
      <c r="K29" s="273">
        <v>0</v>
      </c>
      <c r="O29" s="56">
        <v>1940194.37</v>
      </c>
      <c r="P29" s="98">
        <v>88602.19</v>
      </c>
      <c r="Q29" s="98">
        <v>13500</v>
      </c>
      <c r="S29" s="98">
        <v>193427</v>
      </c>
      <c r="U29" s="122">
        <v>193427</v>
      </c>
      <c r="X29" s="122">
        <v>42832.28</v>
      </c>
      <c r="Y29" s="122">
        <v>27645.83</v>
      </c>
    </row>
    <row r="30" spans="1:27" x14ac:dyDescent="0.2">
      <c r="A30" s="56" t="s">
        <v>1961</v>
      </c>
      <c r="B30" s="121">
        <v>157869.04999999999</v>
      </c>
      <c r="C30" s="121">
        <v>403170.13</v>
      </c>
      <c r="D30" s="121">
        <v>49165.74</v>
      </c>
      <c r="F30" s="56">
        <v>2564307</v>
      </c>
      <c r="G30" s="56">
        <v>287979.06</v>
      </c>
      <c r="O30" s="56">
        <v>225942.27</v>
      </c>
      <c r="P30" s="98">
        <v>235344.6</v>
      </c>
      <c r="S30" s="98">
        <v>163103.5</v>
      </c>
      <c r="U30" s="122">
        <v>206430.5</v>
      </c>
      <c r="X30" s="122">
        <v>76856.61</v>
      </c>
      <c r="Y30" s="122">
        <v>24249.24</v>
      </c>
    </row>
    <row r="31" spans="1:27" x14ac:dyDescent="0.2">
      <c r="A31" s="56" t="s">
        <v>1962</v>
      </c>
      <c r="B31" s="121">
        <v>903409.95</v>
      </c>
      <c r="C31" s="121">
        <v>291842</v>
      </c>
      <c r="D31" s="121">
        <v>10779.27</v>
      </c>
      <c r="F31" s="56">
        <v>932500.68</v>
      </c>
      <c r="G31" s="56">
        <v>401517.71</v>
      </c>
      <c r="O31" s="56">
        <v>519805.36</v>
      </c>
      <c r="P31" s="98">
        <v>94112.16</v>
      </c>
      <c r="S31" s="98">
        <v>110124</v>
      </c>
      <c r="U31" s="122">
        <v>179234</v>
      </c>
      <c r="X31" s="122">
        <v>64730.29</v>
      </c>
      <c r="Y31" s="122">
        <v>15423.9</v>
      </c>
    </row>
    <row r="32" spans="1:27" x14ac:dyDescent="0.2">
      <c r="A32" s="56" t="s">
        <v>1963</v>
      </c>
      <c r="B32" s="121">
        <v>679789.2</v>
      </c>
      <c r="C32" s="121">
        <v>243145.9</v>
      </c>
      <c r="D32" s="121">
        <v>45195.83</v>
      </c>
      <c r="F32" s="56">
        <v>2391735.5499999998</v>
      </c>
      <c r="G32" s="56">
        <v>1165490.33</v>
      </c>
      <c r="O32" s="56">
        <v>164243.42000000001</v>
      </c>
      <c r="P32" s="98">
        <v>159052.24</v>
      </c>
      <c r="S32" s="98">
        <v>153877.5</v>
      </c>
      <c r="U32" s="122">
        <v>194512.5</v>
      </c>
      <c r="X32" s="122">
        <v>45459.62</v>
      </c>
      <c r="Y32" s="122">
        <v>36047.5</v>
      </c>
    </row>
    <row r="33" spans="1:25" x14ac:dyDescent="0.2">
      <c r="A33" s="56" t="s">
        <v>1964</v>
      </c>
      <c r="B33" s="121">
        <v>184152.82</v>
      </c>
      <c r="C33" s="121">
        <v>122988</v>
      </c>
      <c r="D33" s="121">
        <v>1094.19</v>
      </c>
      <c r="F33" s="56">
        <v>611669.31999999995</v>
      </c>
      <c r="G33" s="56">
        <v>425641.97</v>
      </c>
      <c r="I33" s="273">
        <v>0</v>
      </c>
      <c r="O33" s="56">
        <v>3631737.05</v>
      </c>
      <c r="P33" s="98">
        <v>56321.84</v>
      </c>
      <c r="S33" s="98">
        <v>201403</v>
      </c>
      <c r="U33" s="122">
        <v>256943</v>
      </c>
      <c r="X33" s="122">
        <v>77207.850000000006</v>
      </c>
      <c r="Y33" s="122">
        <v>25970.16</v>
      </c>
    </row>
    <row r="34" spans="1:25" x14ac:dyDescent="0.2">
      <c r="A34" s="56" t="s">
        <v>1965</v>
      </c>
      <c r="B34" s="121">
        <v>671929.21</v>
      </c>
      <c r="C34" s="121">
        <v>143623.29999999999</v>
      </c>
      <c r="D34" s="121">
        <v>78999.69</v>
      </c>
      <c r="F34" s="56">
        <v>339650.65</v>
      </c>
      <c r="G34" s="56">
        <v>463994.17</v>
      </c>
      <c r="I34" s="273">
        <v>0</v>
      </c>
      <c r="O34" s="56">
        <v>669957.9</v>
      </c>
      <c r="P34" s="98">
        <v>137988.47</v>
      </c>
      <c r="S34" s="98">
        <v>156862</v>
      </c>
      <c r="U34" s="122">
        <v>218577</v>
      </c>
      <c r="X34" s="122">
        <v>69567.47</v>
      </c>
      <c r="Y34" s="122">
        <v>19696.150000000001</v>
      </c>
    </row>
    <row r="35" spans="1:25" x14ac:dyDescent="0.2">
      <c r="A35" s="56" t="s">
        <v>1966</v>
      </c>
      <c r="B35" s="121">
        <v>910892.25</v>
      </c>
      <c r="C35" s="121">
        <v>164474.37</v>
      </c>
      <c r="D35" s="121">
        <v>10637.92</v>
      </c>
      <c r="F35" s="56">
        <v>667733.34</v>
      </c>
      <c r="G35" s="56">
        <v>239020.33</v>
      </c>
      <c r="K35" s="273">
        <v>0</v>
      </c>
      <c r="O35" s="56">
        <v>2501284.2200000002</v>
      </c>
      <c r="P35" s="98">
        <v>143767.28</v>
      </c>
      <c r="S35" s="98">
        <v>123475.5</v>
      </c>
      <c r="U35" s="122">
        <v>168682.5</v>
      </c>
      <c r="X35" s="122">
        <v>54142.66</v>
      </c>
      <c r="Y35" s="122">
        <v>42374.65</v>
      </c>
    </row>
    <row r="36" spans="1:25" x14ac:dyDescent="0.2">
      <c r="A36" s="56" t="s">
        <v>1967</v>
      </c>
      <c r="B36" s="121">
        <v>67134.039999999994</v>
      </c>
      <c r="C36" s="121">
        <v>62925.599999999999</v>
      </c>
      <c r="D36" s="121">
        <v>0</v>
      </c>
      <c r="F36" s="56">
        <v>467035.06</v>
      </c>
      <c r="G36" s="56">
        <v>1246256.3999999999</v>
      </c>
      <c r="I36" s="273">
        <v>0</v>
      </c>
      <c r="K36" s="273">
        <v>0</v>
      </c>
      <c r="O36" s="56">
        <v>1692932.58</v>
      </c>
      <c r="P36" s="98">
        <v>105712.01</v>
      </c>
      <c r="R36" s="98">
        <v>765.28</v>
      </c>
      <c r="S36" s="98">
        <v>140814.5</v>
      </c>
      <c r="U36" s="122">
        <v>198004.5</v>
      </c>
      <c r="X36" s="122">
        <v>34853.199999999997</v>
      </c>
      <c r="Y36" s="122">
        <v>6084.69</v>
      </c>
    </row>
    <row r="37" spans="1:25" x14ac:dyDescent="0.2">
      <c r="A37" s="56" t="s">
        <v>1968</v>
      </c>
      <c r="B37" s="121">
        <v>124047.85</v>
      </c>
      <c r="C37" s="121">
        <v>163228.87</v>
      </c>
      <c r="D37" s="121">
        <v>0</v>
      </c>
      <c r="F37" s="56">
        <v>1304486.6299999999</v>
      </c>
      <c r="G37" s="56">
        <v>186590.8</v>
      </c>
      <c r="K37" s="273">
        <v>0</v>
      </c>
      <c r="P37" s="98">
        <v>54562</v>
      </c>
      <c r="S37" s="98">
        <v>162525.5</v>
      </c>
      <c r="U37" s="122">
        <v>162525.5</v>
      </c>
      <c r="X37" s="122">
        <v>34661.64</v>
      </c>
      <c r="Y37" s="122">
        <v>33928.78</v>
      </c>
    </row>
    <row r="38" spans="1:25" x14ac:dyDescent="0.2">
      <c r="A38" s="56" t="s">
        <v>1969</v>
      </c>
      <c r="B38" s="121">
        <v>357053.16</v>
      </c>
      <c r="C38" s="121">
        <v>195769.2</v>
      </c>
      <c r="D38" s="121">
        <v>762</v>
      </c>
      <c r="F38" s="56">
        <v>1243005.02</v>
      </c>
      <c r="G38" s="56">
        <v>478410.51</v>
      </c>
      <c r="I38" s="273">
        <v>0</v>
      </c>
      <c r="P38" s="98">
        <v>37749.18</v>
      </c>
      <c r="S38" s="98">
        <v>189307</v>
      </c>
      <c r="U38" s="122">
        <v>243709</v>
      </c>
      <c r="X38" s="122">
        <v>43649.22</v>
      </c>
      <c r="Y38" s="122">
        <v>17335.54</v>
      </c>
    </row>
    <row r="39" spans="1:25" x14ac:dyDescent="0.2">
      <c r="A39" s="56" t="s">
        <v>1970</v>
      </c>
      <c r="B39" s="121">
        <v>636085.32999999996</v>
      </c>
      <c r="C39" s="121">
        <v>0</v>
      </c>
      <c r="D39" s="121">
        <v>92059.55</v>
      </c>
      <c r="F39" s="56">
        <v>579791.74</v>
      </c>
      <c r="G39" s="56">
        <v>78463.41</v>
      </c>
      <c r="H39" s="273">
        <v>14376</v>
      </c>
      <c r="I39" s="273">
        <v>7000</v>
      </c>
      <c r="K39" s="273">
        <v>524393.31999999995</v>
      </c>
      <c r="L39" s="56">
        <v>59585.63</v>
      </c>
      <c r="N39" s="56">
        <v>-1012705.09</v>
      </c>
      <c r="O39" s="56">
        <v>1814650.86</v>
      </c>
      <c r="P39" s="98">
        <v>69895.429999999993</v>
      </c>
      <c r="Q39" s="98">
        <v>411.5</v>
      </c>
      <c r="S39" s="98">
        <v>0</v>
      </c>
      <c r="U39" s="122">
        <v>25170</v>
      </c>
      <c r="X39" s="122">
        <v>45395.17</v>
      </c>
      <c r="Y39" s="122">
        <v>11958.92</v>
      </c>
    </row>
    <row r="40" spans="1:25" x14ac:dyDescent="0.2">
      <c r="A40" s="56" t="s">
        <v>1971</v>
      </c>
      <c r="B40" s="121">
        <v>169350.84</v>
      </c>
      <c r="C40" s="121">
        <v>0</v>
      </c>
      <c r="D40" s="121">
        <v>62227</v>
      </c>
      <c r="F40" s="56">
        <v>1637701.71</v>
      </c>
      <c r="G40" s="56">
        <v>269373.03999999998</v>
      </c>
      <c r="H40" s="273">
        <v>5014.83</v>
      </c>
      <c r="I40" s="273">
        <v>8625</v>
      </c>
      <c r="K40" s="273">
        <v>190293</v>
      </c>
      <c r="L40" s="56">
        <v>0</v>
      </c>
      <c r="N40" s="56">
        <v>-41500</v>
      </c>
      <c r="O40" s="56">
        <v>1633793.05</v>
      </c>
      <c r="P40" s="98">
        <v>87671.7</v>
      </c>
      <c r="Q40" s="98">
        <v>0</v>
      </c>
      <c r="S40" s="98">
        <v>187443</v>
      </c>
      <c r="T40" s="98">
        <v>13000</v>
      </c>
      <c r="U40" s="122">
        <v>223893</v>
      </c>
      <c r="X40" s="122">
        <v>64698.54</v>
      </c>
      <c r="Y40" s="122">
        <v>26418.3</v>
      </c>
    </row>
    <row r="41" spans="1:25" x14ac:dyDescent="0.2">
      <c r="A41" s="56" t="s">
        <v>1972</v>
      </c>
      <c r="B41" s="121">
        <v>667797.99</v>
      </c>
      <c r="C41" s="121">
        <v>0</v>
      </c>
      <c r="D41" s="121">
        <v>50430</v>
      </c>
      <c r="F41" s="56">
        <v>1182375.33</v>
      </c>
      <c r="G41" s="56">
        <v>460318.65</v>
      </c>
      <c r="H41" s="273">
        <v>2951</v>
      </c>
      <c r="I41" s="273">
        <v>7700</v>
      </c>
      <c r="N41" s="56">
        <v>-166</v>
      </c>
      <c r="O41" s="56">
        <v>174893.33</v>
      </c>
      <c r="P41" s="98">
        <v>84532.800000000003</v>
      </c>
      <c r="S41" s="98">
        <v>155568</v>
      </c>
      <c r="T41" s="98">
        <v>3000</v>
      </c>
      <c r="U41" s="122">
        <v>182248</v>
      </c>
      <c r="X41" s="122">
        <v>58719.57</v>
      </c>
      <c r="Y41" s="122">
        <v>31438.81</v>
      </c>
    </row>
    <row r="42" spans="1:25" x14ac:dyDescent="0.2">
      <c r="A42" s="56" t="s">
        <v>1973</v>
      </c>
      <c r="B42" s="121">
        <v>1249374.48</v>
      </c>
      <c r="C42" s="121">
        <v>0</v>
      </c>
      <c r="D42" s="121">
        <v>93083.22</v>
      </c>
      <c r="F42" s="56">
        <v>1506635.02</v>
      </c>
      <c r="G42" s="56">
        <v>352416.18</v>
      </c>
      <c r="H42" s="273">
        <v>34357.82</v>
      </c>
      <c r="I42" s="273">
        <v>6500</v>
      </c>
      <c r="K42" s="273">
        <v>1176835</v>
      </c>
      <c r="L42" s="56">
        <v>51948.21</v>
      </c>
      <c r="N42" s="56">
        <v>-129105</v>
      </c>
      <c r="O42" s="56">
        <v>1781475.04</v>
      </c>
      <c r="P42" s="98">
        <v>223807.94</v>
      </c>
      <c r="R42" s="98">
        <v>0</v>
      </c>
      <c r="S42" s="98">
        <v>225422.5</v>
      </c>
      <c r="T42" s="98">
        <v>6000</v>
      </c>
      <c r="U42" s="122">
        <v>264012.5</v>
      </c>
      <c r="X42" s="122">
        <v>106506.44</v>
      </c>
      <c r="Y42" s="122">
        <v>35198.14</v>
      </c>
    </row>
    <row r="43" spans="1:25" x14ac:dyDescent="0.2">
      <c r="A43" s="56" t="s">
        <v>1974</v>
      </c>
      <c r="B43" s="121">
        <v>514271.52</v>
      </c>
      <c r="C43" s="121">
        <v>0</v>
      </c>
      <c r="D43" s="121">
        <v>63422.48</v>
      </c>
      <c r="F43" s="56">
        <v>459032.13</v>
      </c>
      <c r="G43" s="56">
        <v>210386.31</v>
      </c>
      <c r="H43" s="273">
        <v>7759</v>
      </c>
      <c r="I43" s="273">
        <v>7000</v>
      </c>
      <c r="K43" s="273">
        <v>289.87</v>
      </c>
      <c r="N43" s="56">
        <v>-455580.38</v>
      </c>
      <c r="O43" s="56">
        <v>1769380.27</v>
      </c>
      <c r="P43" s="98">
        <v>147376.79999999999</v>
      </c>
      <c r="S43" s="98">
        <v>228001</v>
      </c>
      <c r="T43" s="98">
        <v>9000</v>
      </c>
      <c r="U43" s="122">
        <v>272391</v>
      </c>
      <c r="X43" s="122">
        <v>128879.05</v>
      </c>
      <c r="Y43" s="122">
        <v>19969.2</v>
      </c>
    </row>
    <row r="44" spans="1:25" x14ac:dyDescent="0.2">
      <c r="A44" s="56" t="s">
        <v>1975</v>
      </c>
      <c r="B44" s="121">
        <v>141638.43</v>
      </c>
      <c r="C44" s="121">
        <v>0</v>
      </c>
      <c r="D44" s="121">
        <v>28120</v>
      </c>
      <c r="F44" s="56">
        <v>1119549.77</v>
      </c>
      <c r="G44" s="56">
        <v>177373.78</v>
      </c>
      <c r="H44" s="273">
        <v>9484</v>
      </c>
      <c r="I44" s="273">
        <v>0</v>
      </c>
      <c r="O44" s="56">
        <v>2854151.72</v>
      </c>
      <c r="P44" s="98">
        <v>42173.32</v>
      </c>
      <c r="S44" s="98">
        <v>166477</v>
      </c>
      <c r="T44" s="98">
        <v>3000</v>
      </c>
      <c r="U44" s="122">
        <v>198977</v>
      </c>
      <c r="X44" s="122">
        <v>21087</v>
      </c>
      <c r="Y44" s="122">
        <v>26150.36</v>
      </c>
    </row>
    <row r="45" spans="1:25" x14ac:dyDescent="0.2">
      <c r="A45" s="56" t="s">
        <v>1976</v>
      </c>
      <c r="B45" s="121">
        <v>6325.64</v>
      </c>
      <c r="C45" s="121">
        <v>0</v>
      </c>
      <c r="D45" s="121">
        <v>52550.5</v>
      </c>
      <c r="F45" s="56">
        <v>659192.02</v>
      </c>
      <c r="G45" s="56">
        <v>141907.76999999999</v>
      </c>
      <c r="H45" s="273">
        <v>5193</v>
      </c>
      <c r="I45" s="273">
        <v>8400</v>
      </c>
      <c r="K45" s="273">
        <v>0</v>
      </c>
      <c r="O45" s="56">
        <v>1653756.5</v>
      </c>
      <c r="P45" s="98">
        <v>83479.210000000006</v>
      </c>
      <c r="S45" s="98">
        <v>0</v>
      </c>
      <c r="U45" s="122">
        <v>59140</v>
      </c>
      <c r="X45" s="122">
        <v>52893.89</v>
      </c>
      <c r="Y45" s="122">
        <v>20335.27</v>
      </c>
    </row>
    <row r="46" spans="1:25" x14ac:dyDescent="0.2">
      <c r="A46" s="56" t="s">
        <v>1977</v>
      </c>
      <c r="B46" s="121">
        <v>202922.11</v>
      </c>
      <c r="C46" s="121">
        <v>156628.37</v>
      </c>
      <c r="D46" s="121">
        <v>65552.59</v>
      </c>
      <c r="F46" s="56">
        <v>838803.22</v>
      </c>
      <c r="G46" s="56">
        <v>270063.23</v>
      </c>
      <c r="H46" s="273">
        <v>14860</v>
      </c>
      <c r="I46" s="273">
        <v>8600</v>
      </c>
      <c r="K46" s="273">
        <v>53</v>
      </c>
      <c r="O46" s="56">
        <v>1474437.8</v>
      </c>
      <c r="P46" s="98">
        <v>26723.87</v>
      </c>
      <c r="S46" s="98">
        <v>104998</v>
      </c>
      <c r="T46" s="98">
        <v>6000</v>
      </c>
      <c r="U46" s="122">
        <v>150508</v>
      </c>
      <c r="X46" s="122">
        <v>102836.6</v>
      </c>
      <c r="Y46" s="122">
        <v>22013.41</v>
      </c>
    </row>
    <row r="47" spans="1:25" x14ac:dyDescent="0.2">
      <c r="A47" s="56" t="s">
        <v>1978</v>
      </c>
      <c r="B47" s="121">
        <v>168025.17</v>
      </c>
      <c r="C47" s="121">
        <v>44106.48</v>
      </c>
      <c r="D47" s="121">
        <v>72860</v>
      </c>
      <c r="F47" s="56">
        <v>1336492.33</v>
      </c>
      <c r="G47" s="56">
        <v>253783.52</v>
      </c>
      <c r="H47" s="273">
        <v>23688.69</v>
      </c>
      <c r="I47" s="273">
        <v>10250</v>
      </c>
      <c r="K47" s="273">
        <v>1005</v>
      </c>
      <c r="O47" s="56">
        <v>2017007.85</v>
      </c>
      <c r="P47" s="98">
        <v>232339.45</v>
      </c>
      <c r="R47" s="98">
        <v>1156.6500000000001</v>
      </c>
      <c r="S47" s="98">
        <v>89348</v>
      </c>
      <c r="T47" s="98">
        <v>5000</v>
      </c>
      <c r="U47" s="122">
        <v>156528</v>
      </c>
      <c r="X47" s="122">
        <v>151370.84</v>
      </c>
      <c r="Y47" s="122">
        <v>24127.27</v>
      </c>
    </row>
    <row r="48" spans="1:25" x14ac:dyDescent="0.2">
      <c r="A48" s="56" t="s">
        <v>1979</v>
      </c>
      <c r="B48" s="121">
        <v>42031.18</v>
      </c>
      <c r="C48" s="121">
        <v>0</v>
      </c>
      <c r="D48" s="121">
        <v>31110</v>
      </c>
      <c r="F48" s="56">
        <v>1363654.69</v>
      </c>
      <c r="G48" s="56">
        <v>166121.17000000001</v>
      </c>
      <c r="H48" s="273">
        <v>198</v>
      </c>
      <c r="I48" s="273">
        <v>6500</v>
      </c>
      <c r="O48" s="56">
        <v>216270.07999999999</v>
      </c>
      <c r="P48" s="98">
        <v>55197.46</v>
      </c>
      <c r="R48" s="98">
        <v>532.72</v>
      </c>
      <c r="S48" s="98">
        <v>135276</v>
      </c>
      <c r="T48" s="98">
        <v>30000</v>
      </c>
      <c r="U48" s="122">
        <v>194796</v>
      </c>
      <c r="X48" s="122">
        <v>39741.51</v>
      </c>
      <c r="Y48" s="122">
        <v>21699.74</v>
      </c>
    </row>
    <row r="49" spans="1:27" x14ac:dyDescent="0.2">
      <c r="A49" s="56" t="s">
        <v>1980</v>
      </c>
      <c r="B49" s="121">
        <v>184032.4</v>
      </c>
      <c r="C49" s="121">
        <v>0</v>
      </c>
      <c r="D49" s="121">
        <v>96271</v>
      </c>
      <c r="F49" s="56">
        <v>1482718.19</v>
      </c>
      <c r="G49" s="56">
        <v>269359.13</v>
      </c>
      <c r="H49" s="273">
        <v>8172</v>
      </c>
      <c r="I49" s="273">
        <v>43800</v>
      </c>
      <c r="L49" s="56">
        <v>286416.73</v>
      </c>
      <c r="N49" s="56">
        <v>-1086.48</v>
      </c>
      <c r="O49" s="56">
        <v>2076002.99</v>
      </c>
      <c r="P49" s="98">
        <v>180768.18</v>
      </c>
      <c r="R49" s="98">
        <v>0</v>
      </c>
      <c r="S49" s="98">
        <v>188690.5</v>
      </c>
      <c r="T49" s="98">
        <v>9000</v>
      </c>
      <c r="U49" s="122">
        <v>283120.5</v>
      </c>
      <c r="X49" s="122">
        <v>76711.460000000006</v>
      </c>
      <c r="Y49" s="122">
        <v>28559.88</v>
      </c>
    </row>
    <row r="50" spans="1:27" x14ac:dyDescent="0.2">
      <c r="A50" s="56" t="s">
        <v>1981</v>
      </c>
      <c r="B50" s="121">
        <v>17275.439999999999</v>
      </c>
      <c r="C50" s="121">
        <v>0</v>
      </c>
      <c r="D50" s="121">
        <v>54551.32</v>
      </c>
      <c r="F50" s="56">
        <v>1059349.3999999999</v>
      </c>
      <c r="G50" s="56">
        <v>177469.06</v>
      </c>
      <c r="H50" s="273">
        <v>2889</v>
      </c>
      <c r="I50" s="273">
        <v>7800</v>
      </c>
      <c r="K50" s="273">
        <v>109.07</v>
      </c>
      <c r="O50" s="56">
        <v>2700044.99</v>
      </c>
      <c r="P50" s="98">
        <v>91092.51</v>
      </c>
      <c r="R50" s="98">
        <v>0</v>
      </c>
      <c r="S50" s="98">
        <v>85456</v>
      </c>
      <c r="T50" s="98">
        <v>6000</v>
      </c>
      <c r="U50" s="122">
        <v>91456</v>
      </c>
      <c r="X50" s="122">
        <v>59538.55</v>
      </c>
      <c r="Y50" s="122">
        <v>32405.19</v>
      </c>
    </row>
    <row r="51" spans="1:27" x14ac:dyDescent="0.2">
      <c r="A51" s="56" t="s">
        <v>1982</v>
      </c>
      <c r="B51" s="121">
        <v>117540.6</v>
      </c>
      <c r="C51" s="121">
        <v>0</v>
      </c>
      <c r="D51" s="121">
        <v>37130</v>
      </c>
      <c r="F51" s="56">
        <v>844755.3</v>
      </c>
      <c r="G51" s="56">
        <v>137790.76999999999</v>
      </c>
      <c r="H51" s="273">
        <v>2728</v>
      </c>
      <c r="I51" s="273">
        <v>7000</v>
      </c>
      <c r="K51" s="273">
        <v>597.05999999999995</v>
      </c>
      <c r="L51" s="56">
        <v>54900.11</v>
      </c>
      <c r="N51" s="56">
        <v>-483058.41</v>
      </c>
      <c r="O51" s="56">
        <v>1671717.03</v>
      </c>
      <c r="P51" s="98">
        <v>95956.91</v>
      </c>
      <c r="Q51" s="98">
        <v>338.88</v>
      </c>
      <c r="R51" s="98">
        <v>0</v>
      </c>
      <c r="S51" s="98">
        <v>57750</v>
      </c>
      <c r="T51" s="98">
        <v>2000</v>
      </c>
      <c r="U51" s="122">
        <v>111370</v>
      </c>
      <c r="X51" s="122">
        <v>116654.27</v>
      </c>
      <c r="Y51" s="122">
        <v>23023.84</v>
      </c>
    </row>
    <row r="52" spans="1:27" x14ac:dyDescent="0.2">
      <c r="A52" s="56" t="s">
        <v>1983</v>
      </c>
      <c r="B52" s="121">
        <v>43781.62</v>
      </c>
      <c r="C52" s="121">
        <v>0</v>
      </c>
      <c r="D52" s="121">
        <v>57819</v>
      </c>
      <c r="F52" s="56">
        <v>1013028.89</v>
      </c>
      <c r="G52" s="56">
        <v>201261.18</v>
      </c>
      <c r="H52" s="273">
        <v>897</v>
      </c>
      <c r="I52" s="273">
        <v>8400</v>
      </c>
      <c r="O52" s="56">
        <v>579857.57999999996</v>
      </c>
      <c r="P52" s="98">
        <v>106970.48</v>
      </c>
      <c r="R52" s="98">
        <v>885.15</v>
      </c>
      <c r="S52" s="98">
        <v>58590</v>
      </c>
      <c r="T52" s="98">
        <v>3000</v>
      </c>
      <c r="U52" s="122">
        <v>100090</v>
      </c>
      <c r="X52" s="122">
        <v>86305.35</v>
      </c>
      <c r="Y52" s="122">
        <v>21832.05</v>
      </c>
    </row>
    <row r="53" spans="1:27" x14ac:dyDescent="0.2">
      <c r="A53" s="56" t="s">
        <v>1984</v>
      </c>
      <c r="B53" s="121">
        <v>125936.63</v>
      </c>
      <c r="C53" s="121">
        <v>0</v>
      </c>
      <c r="D53" s="121">
        <v>46180.82</v>
      </c>
      <c r="F53" s="56">
        <v>1391494.36</v>
      </c>
      <c r="G53" s="56">
        <v>248728.8</v>
      </c>
      <c r="H53" s="273">
        <v>2165.17</v>
      </c>
      <c r="I53" s="273">
        <v>5720</v>
      </c>
      <c r="N53" s="56">
        <v>0</v>
      </c>
      <c r="O53" s="56">
        <v>446722.69</v>
      </c>
      <c r="P53" s="98">
        <v>77058.320000000007</v>
      </c>
      <c r="R53" s="98">
        <v>703.31</v>
      </c>
      <c r="S53" s="98">
        <v>147689.5</v>
      </c>
      <c r="U53" s="122">
        <v>175519.5</v>
      </c>
      <c r="X53" s="122">
        <v>58868.4</v>
      </c>
      <c r="Y53" s="122">
        <v>31669.39</v>
      </c>
    </row>
    <row r="54" spans="1:27" x14ac:dyDescent="0.2">
      <c r="A54" s="56" t="s">
        <v>1987</v>
      </c>
      <c r="B54" s="121">
        <v>109956.79</v>
      </c>
      <c r="C54" s="121">
        <v>0</v>
      </c>
      <c r="D54" s="121">
        <v>56209.74</v>
      </c>
      <c r="F54" s="56">
        <v>89430.14</v>
      </c>
      <c r="G54" s="56">
        <v>588953.38</v>
      </c>
      <c r="H54" s="273">
        <v>0</v>
      </c>
      <c r="I54" s="273">
        <v>7986.25</v>
      </c>
      <c r="K54" s="273">
        <v>0</v>
      </c>
      <c r="M54" s="56">
        <v>8348.7199999999993</v>
      </c>
      <c r="N54" s="56">
        <v>788009.17</v>
      </c>
      <c r="O54" s="56">
        <v>1557377.06</v>
      </c>
      <c r="P54" s="98">
        <v>74983.56</v>
      </c>
      <c r="S54" s="98">
        <v>108027.5</v>
      </c>
      <c r="T54" s="98">
        <v>50000</v>
      </c>
      <c r="U54" s="122">
        <v>142537.5</v>
      </c>
      <c r="W54" s="122">
        <v>1040</v>
      </c>
      <c r="X54" s="122">
        <v>25278.01</v>
      </c>
      <c r="Y54" s="122">
        <v>15641.06</v>
      </c>
    </row>
    <row r="55" spans="1:27" x14ac:dyDescent="0.2">
      <c r="A55" s="56" t="s">
        <v>1988</v>
      </c>
      <c r="B55" s="121">
        <v>137080.12</v>
      </c>
      <c r="C55" s="121">
        <v>0</v>
      </c>
      <c r="D55" s="121">
        <v>58709.17</v>
      </c>
      <c r="F55" s="56">
        <v>135030.13</v>
      </c>
      <c r="G55" s="56">
        <v>344924.1</v>
      </c>
      <c r="H55" s="273">
        <v>0</v>
      </c>
      <c r="I55" s="273">
        <v>22109.69</v>
      </c>
      <c r="K55" s="273">
        <v>37.380000000000003</v>
      </c>
      <c r="N55" s="56">
        <v>769593.1</v>
      </c>
      <c r="O55" s="56">
        <v>1296912.72</v>
      </c>
      <c r="P55" s="98">
        <v>37360</v>
      </c>
      <c r="S55" s="98">
        <v>119721</v>
      </c>
      <c r="U55" s="122">
        <v>153026</v>
      </c>
      <c r="X55" s="122">
        <v>34814.06</v>
      </c>
      <c r="Y55" s="122">
        <v>11471.07</v>
      </c>
    </row>
    <row r="56" spans="1:27" x14ac:dyDescent="0.2">
      <c r="A56" s="56" t="s">
        <v>1989</v>
      </c>
      <c r="B56" s="121">
        <v>395191.5</v>
      </c>
      <c r="C56" s="121">
        <v>0</v>
      </c>
      <c r="D56" s="121">
        <v>55974.47</v>
      </c>
      <c r="F56" s="56">
        <v>32783.65</v>
      </c>
      <c r="G56" s="56">
        <v>290869.63</v>
      </c>
      <c r="H56" s="273">
        <v>0</v>
      </c>
      <c r="I56" s="273">
        <v>30766.42</v>
      </c>
      <c r="K56" s="273">
        <v>60000</v>
      </c>
      <c r="N56" s="56">
        <v>34206.370000000003</v>
      </c>
      <c r="O56" s="56">
        <v>1593000.06</v>
      </c>
      <c r="P56" s="98">
        <v>65000</v>
      </c>
      <c r="S56" s="98">
        <v>136336.6</v>
      </c>
      <c r="U56" s="122">
        <v>199746.6</v>
      </c>
      <c r="X56" s="122">
        <v>55576.42</v>
      </c>
      <c r="Y56" s="122">
        <v>14581.71</v>
      </c>
    </row>
    <row r="57" spans="1:27" x14ac:dyDescent="0.2">
      <c r="A57" s="56" t="s">
        <v>1990</v>
      </c>
      <c r="B57" s="121">
        <v>291444.3</v>
      </c>
      <c r="C57" s="121">
        <v>0</v>
      </c>
      <c r="D57" s="121">
        <v>69979.27</v>
      </c>
      <c r="F57" s="56">
        <v>41406.9</v>
      </c>
      <c r="G57" s="56">
        <v>301397.82</v>
      </c>
      <c r="H57" s="273">
        <v>0</v>
      </c>
      <c r="I57" s="273">
        <v>9299.82</v>
      </c>
      <c r="K57" s="273">
        <v>1965.38</v>
      </c>
      <c r="N57" s="56">
        <v>-1297828.83</v>
      </c>
      <c r="O57" s="56">
        <v>1261656.71</v>
      </c>
      <c r="P57" s="98">
        <v>234115.41</v>
      </c>
      <c r="S57" s="98">
        <v>124631.5</v>
      </c>
      <c r="U57" s="122">
        <v>188176.5</v>
      </c>
      <c r="W57" s="122">
        <v>0</v>
      </c>
      <c r="X57" s="122">
        <v>16750.38</v>
      </c>
      <c r="Y57" s="122">
        <v>10013.219999999999</v>
      </c>
      <c r="AA57" s="122">
        <v>0</v>
      </c>
    </row>
    <row r="58" spans="1:27" x14ac:dyDescent="0.2">
      <c r="A58" s="56" t="s">
        <v>2013</v>
      </c>
      <c r="B58" s="121">
        <v>48636.35</v>
      </c>
      <c r="C58" s="121">
        <v>12000</v>
      </c>
      <c r="D58" s="121">
        <v>31291.200000000001</v>
      </c>
      <c r="F58" s="56">
        <v>3</v>
      </c>
      <c r="G58" s="56">
        <v>277561.71999999997</v>
      </c>
      <c r="H58" s="273">
        <v>0</v>
      </c>
      <c r="I58" s="273">
        <v>13759.86</v>
      </c>
      <c r="K58" s="273">
        <v>128.51</v>
      </c>
      <c r="N58" s="56">
        <v>466888.05</v>
      </c>
      <c r="O58" s="56">
        <v>2075132.5</v>
      </c>
      <c r="P58" s="98">
        <v>61386.26</v>
      </c>
      <c r="S58" s="98">
        <v>73741.5</v>
      </c>
      <c r="U58" s="122">
        <v>93861.5</v>
      </c>
      <c r="W58" s="122">
        <v>760</v>
      </c>
      <c r="X58" s="122">
        <v>38690.39</v>
      </c>
      <c r="Y58" s="122">
        <v>5362.54</v>
      </c>
    </row>
    <row r="59" spans="1:27" x14ac:dyDescent="0.2">
      <c r="A59" s="56" t="s">
        <v>2014</v>
      </c>
      <c r="B59" s="121">
        <v>635464.57999999996</v>
      </c>
      <c r="C59" s="121">
        <v>0</v>
      </c>
      <c r="D59" s="121">
        <v>52609.02</v>
      </c>
      <c r="F59" s="56">
        <v>692822.5</v>
      </c>
      <c r="G59" s="56">
        <v>286951.84999999998</v>
      </c>
      <c r="H59" s="273">
        <v>0</v>
      </c>
      <c r="I59" s="273">
        <v>18093.8</v>
      </c>
      <c r="K59" s="273">
        <v>0</v>
      </c>
      <c r="N59" s="56">
        <v>1324497.9199999999</v>
      </c>
      <c r="O59" s="56">
        <v>3409443.43</v>
      </c>
      <c r="P59" s="98">
        <v>45740</v>
      </c>
      <c r="S59" s="98">
        <v>119682.5</v>
      </c>
      <c r="U59" s="122">
        <v>167242.5</v>
      </c>
      <c r="X59" s="122">
        <v>25004.46</v>
      </c>
      <c r="Y59" s="122">
        <v>23085.200000000001</v>
      </c>
      <c r="AA59" s="122">
        <v>60000</v>
      </c>
    </row>
    <row r="60" spans="1:27" x14ac:dyDescent="0.2">
      <c r="A60" s="88" t="s">
        <v>1075</v>
      </c>
    </row>
    <row r="61" spans="1:27" x14ac:dyDescent="0.2">
      <c r="A61" s="56" t="s">
        <v>1994</v>
      </c>
      <c r="B61" s="121">
        <v>3219.52</v>
      </c>
      <c r="C61" s="121">
        <v>0</v>
      </c>
      <c r="D61" s="121">
        <v>5577.65</v>
      </c>
      <c r="F61" s="56">
        <v>690334.9</v>
      </c>
      <c r="G61" s="56">
        <v>230437.92</v>
      </c>
      <c r="N61" s="56">
        <v>124660</v>
      </c>
      <c r="O61" s="56">
        <v>179132.84</v>
      </c>
      <c r="P61" s="98">
        <v>10736.86</v>
      </c>
      <c r="Q61" s="98">
        <v>2000</v>
      </c>
      <c r="S61" s="98">
        <v>101810</v>
      </c>
      <c r="U61" s="122">
        <v>101810</v>
      </c>
      <c r="X61" s="122">
        <v>52700</v>
      </c>
      <c r="Y61" s="122">
        <v>9954.89</v>
      </c>
    </row>
    <row r="62" spans="1:27" x14ac:dyDescent="0.2">
      <c r="A62" s="56" t="s">
        <v>1995</v>
      </c>
      <c r="B62" s="121">
        <v>101773.55</v>
      </c>
      <c r="C62" s="121">
        <v>664.7</v>
      </c>
      <c r="D62" s="121">
        <v>8028.38</v>
      </c>
      <c r="F62" s="56">
        <v>213136.44</v>
      </c>
      <c r="G62" s="56">
        <v>383675.3</v>
      </c>
      <c r="N62" s="56">
        <v>185204.92</v>
      </c>
      <c r="O62" s="56">
        <v>2768470.84</v>
      </c>
      <c r="P62" s="98">
        <v>6885.2</v>
      </c>
      <c r="S62" s="98">
        <v>122090</v>
      </c>
      <c r="U62" s="122">
        <v>178610</v>
      </c>
      <c r="X62" s="122">
        <v>33519.370000000003</v>
      </c>
      <c r="Y62" s="122">
        <v>11607.34</v>
      </c>
    </row>
    <row r="63" spans="1:27" x14ac:dyDescent="0.2">
      <c r="A63" s="56" t="s">
        <v>1996</v>
      </c>
      <c r="B63" s="121">
        <v>20031.02</v>
      </c>
      <c r="C63" s="121">
        <v>0</v>
      </c>
      <c r="D63" s="121">
        <v>9029.77</v>
      </c>
      <c r="F63" s="56">
        <v>257732.85</v>
      </c>
      <c r="G63" s="56">
        <v>45481</v>
      </c>
      <c r="O63" s="56">
        <v>2027508.56</v>
      </c>
      <c r="P63" s="98">
        <v>59452.63</v>
      </c>
      <c r="S63" s="98">
        <v>119040</v>
      </c>
      <c r="U63" s="122">
        <v>119040</v>
      </c>
      <c r="X63" s="122">
        <v>52140</v>
      </c>
      <c r="Y63" s="122">
        <v>12396.67</v>
      </c>
    </row>
    <row r="64" spans="1:27" x14ac:dyDescent="0.2">
      <c r="A64" s="56" t="s">
        <v>1997</v>
      </c>
      <c r="B64" s="121">
        <v>4407.78</v>
      </c>
      <c r="C64" s="121">
        <v>0</v>
      </c>
      <c r="D64" s="121">
        <v>9233.69</v>
      </c>
      <c r="F64" s="56">
        <v>671741.33</v>
      </c>
      <c r="G64" s="56">
        <v>210211.42</v>
      </c>
      <c r="N64" s="56">
        <v>0</v>
      </c>
      <c r="O64" s="56">
        <v>179132.84</v>
      </c>
      <c r="P64" s="98">
        <v>23180.6</v>
      </c>
      <c r="R64" s="98">
        <v>0</v>
      </c>
      <c r="S64" s="98">
        <v>51050</v>
      </c>
      <c r="U64" s="122">
        <v>89710</v>
      </c>
      <c r="X64" s="122">
        <v>34580</v>
      </c>
      <c r="Y64" s="122">
        <v>12658.91</v>
      </c>
    </row>
    <row r="65" spans="1:27" x14ac:dyDescent="0.2">
      <c r="A65" s="56" t="s">
        <v>1998</v>
      </c>
      <c r="B65" s="121">
        <v>169986.39</v>
      </c>
      <c r="C65" s="121">
        <v>1887.33</v>
      </c>
      <c r="D65" s="121">
        <v>85916.53</v>
      </c>
      <c r="F65" s="56">
        <v>1923194.11</v>
      </c>
      <c r="G65" s="56">
        <v>307835.15999999997</v>
      </c>
      <c r="H65" s="273">
        <v>0</v>
      </c>
      <c r="I65" s="273">
        <v>0</v>
      </c>
      <c r="K65" s="273">
        <v>0</v>
      </c>
      <c r="N65" s="56">
        <v>-197721.66</v>
      </c>
      <c r="O65" s="56">
        <v>2752937.45</v>
      </c>
      <c r="P65" s="98">
        <v>45922.29</v>
      </c>
      <c r="R65" s="98">
        <v>707.91</v>
      </c>
      <c r="S65" s="98">
        <v>179315</v>
      </c>
      <c r="T65" s="98">
        <v>8000</v>
      </c>
      <c r="U65" s="122">
        <v>205655</v>
      </c>
      <c r="X65" s="122">
        <v>61351.35</v>
      </c>
      <c r="Y65" s="122">
        <v>32417.119999999999</v>
      </c>
    </row>
    <row r="66" spans="1:27" x14ac:dyDescent="0.2">
      <c r="A66" s="56" t="s">
        <v>1999</v>
      </c>
      <c r="B66" s="121">
        <v>67459.199999999997</v>
      </c>
      <c r="C66" s="121">
        <v>90.72</v>
      </c>
      <c r="D66" s="121">
        <v>53410.89</v>
      </c>
      <c r="F66" s="56">
        <v>932947.18</v>
      </c>
      <c r="G66" s="56">
        <v>2074996.13</v>
      </c>
      <c r="I66" s="273">
        <v>0</v>
      </c>
      <c r="N66" s="56">
        <v>-203216.37</v>
      </c>
      <c r="O66" s="56">
        <v>3437556.74</v>
      </c>
      <c r="P66" s="98">
        <v>5360.3</v>
      </c>
      <c r="S66" s="98">
        <v>157473</v>
      </c>
      <c r="T66" s="98">
        <v>17300</v>
      </c>
      <c r="U66" s="122">
        <v>183363</v>
      </c>
      <c r="X66" s="122">
        <v>35637.839999999997</v>
      </c>
      <c r="Y66" s="122">
        <v>66568.710000000006</v>
      </c>
    </row>
    <row r="67" spans="1:27" x14ac:dyDescent="0.2">
      <c r="A67" s="56" t="s">
        <v>2000</v>
      </c>
      <c r="B67" s="121">
        <v>336754.54</v>
      </c>
      <c r="C67" s="121">
        <v>2267.38</v>
      </c>
      <c r="D67" s="121">
        <v>24944.95</v>
      </c>
      <c r="F67" s="56">
        <v>1466477.62</v>
      </c>
      <c r="G67" s="56">
        <v>337490.5</v>
      </c>
      <c r="H67" s="273">
        <v>0</v>
      </c>
      <c r="I67" s="273">
        <v>0</v>
      </c>
      <c r="N67" s="56">
        <v>1604048.97</v>
      </c>
      <c r="O67" s="56">
        <v>785641.8</v>
      </c>
      <c r="P67" s="98">
        <v>21529.66</v>
      </c>
      <c r="S67" s="98">
        <v>108900.5</v>
      </c>
      <c r="T67" s="98">
        <v>8000</v>
      </c>
      <c r="U67" s="122">
        <v>146592.5</v>
      </c>
      <c r="X67" s="122">
        <v>25370.22</v>
      </c>
      <c r="Y67" s="122">
        <v>25198.22</v>
      </c>
    </row>
    <row r="68" spans="1:27" x14ac:dyDescent="0.2">
      <c r="A68" s="56" t="s">
        <v>2001</v>
      </c>
      <c r="B68" s="121">
        <v>209802.4</v>
      </c>
      <c r="C68" s="121">
        <v>0</v>
      </c>
      <c r="D68" s="121">
        <v>20000</v>
      </c>
      <c r="F68" s="56">
        <v>544874.63</v>
      </c>
      <c r="G68" s="56">
        <v>256199.43</v>
      </c>
      <c r="H68" s="273">
        <v>486</v>
      </c>
      <c r="I68" s="273">
        <v>5812.73</v>
      </c>
      <c r="K68" s="273">
        <v>489.2</v>
      </c>
      <c r="O68" s="56">
        <v>2929218.73</v>
      </c>
      <c r="P68" s="98">
        <v>54266.36</v>
      </c>
      <c r="R68" s="98">
        <v>0</v>
      </c>
      <c r="S68" s="98">
        <v>93219</v>
      </c>
      <c r="U68" s="122">
        <v>189875</v>
      </c>
      <c r="X68" s="122">
        <v>76075.789999999994</v>
      </c>
      <c r="Y68" s="122">
        <v>24798.79</v>
      </c>
      <c r="AA68" s="122">
        <v>1722</v>
      </c>
    </row>
    <row r="69" spans="1:27" x14ac:dyDescent="0.2">
      <c r="A69" s="56" t="s">
        <v>2002</v>
      </c>
      <c r="B69" s="121">
        <v>140949.14000000001</v>
      </c>
      <c r="C69" s="121">
        <v>0</v>
      </c>
      <c r="D69" s="121">
        <v>24477.98</v>
      </c>
      <c r="F69" s="56">
        <v>1542674.43</v>
      </c>
      <c r="G69" s="56">
        <v>57175.360000000001</v>
      </c>
      <c r="H69" s="273">
        <v>486</v>
      </c>
      <c r="K69" s="273">
        <v>0</v>
      </c>
      <c r="N69" s="56">
        <v>-60</v>
      </c>
      <c r="O69" s="56">
        <v>574529.34</v>
      </c>
      <c r="P69" s="98">
        <v>26250.86</v>
      </c>
      <c r="R69" s="98">
        <v>0.19</v>
      </c>
      <c r="S69" s="98">
        <v>68907.5</v>
      </c>
      <c r="U69" s="122">
        <v>111787.5</v>
      </c>
      <c r="W69" s="122">
        <v>7272</v>
      </c>
      <c r="X69" s="122">
        <v>31367.73</v>
      </c>
      <c r="Y69" s="122">
        <v>16532.95</v>
      </c>
      <c r="AA69" s="122">
        <v>4902.25</v>
      </c>
    </row>
    <row r="70" spans="1:27" x14ac:dyDescent="0.2">
      <c r="A70" s="56" t="s">
        <v>2003</v>
      </c>
      <c r="B70" s="121">
        <v>495379.49</v>
      </c>
      <c r="C70" s="121">
        <v>17500</v>
      </c>
      <c r="D70" s="121">
        <v>77960.63</v>
      </c>
      <c r="F70" s="56">
        <v>214861.16</v>
      </c>
      <c r="G70" s="56">
        <v>385434.64</v>
      </c>
      <c r="O70" s="56">
        <v>2183187.2799999998</v>
      </c>
      <c r="P70" s="98">
        <v>328345.27</v>
      </c>
      <c r="R70" s="98">
        <v>1254.98</v>
      </c>
      <c r="S70" s="98">
        <v>193949</v>
      </c>
      <c r="U70" s="122">
        <v>244444</v>
      </c>
      <c r="X70" s="122">
        <v>49269.78</v>
      </c>
      <c r="Y70" s="122">
        <v>11560.44</v>
      </c>
      <c r="AA70" s="122">
        <v>27144.55</v>
      </c>
    </row>
    <row r="71" spans="1:27" x14ac:dyDescent="0.2">
      <c r="A71" s="56" t="s">
        <v>2004</v>
      </c>
      <c r="B71" s="121">
        <v>1441585.21</v>
      </c>
      <c r="C71" s="121">
        <v>0</v>
      </c>
      <c r="D71" s="121">
        <v>49689.04</v>
      </c>
      <c r="F71" s="56">
        <v>1693511.97</v>
      </c>
      <c r="G71" s="56">
        <v>296085.03000000003</v>
      </c>
      <c r="I71" s="273">
        <v>15680</v>
      </c>
      <c r="N71" s="56">
        <v>5131.7700000000004</v>
      </c>
      <c r="O71" s="56">
        <v>1562778.07</v>
      </c>
      <c r="P71" s="98">
        <v>76739.600000000006</v>
      </c>
      <c r="S71" s="98">
        <v>80776.5</v>
      </c>
      <c r="U71" s="122">
        <v>161976.5</v>
      </c>
      <c r="X71" s="122">
        <v>57480.52</v>
      </c>
      <c r="Y71" s="122">
        <v>25628.36</v>
      </c>
    </row>
    <row r="72" spans="1:27" x14ac:dyDescent="0.2">
      <c r="A72" s="56" t="s">
        <v>2005</v>
      </c>
      <c r="B72" s="121">
        <v>1075644.48</v>
      </c>
      <c r="C72" s="121">
        <v>0</v>
      </c>
      <c r="D72" s="121">
        <v>31620</v>
      </c>
      <c r="F72" s="56">
        <v>1232027.03</v>
      </c>
      <c r="G72" s="56">
        <v>430187.48</v>
      </c>
      <c r="H72" s="273">
        <v>5100</v>
      </c>
      <c r="I72" s="273">
        <v>26333.18</v>
      </c>
      <c r="J72" s="273">
        <v>13000</v>
      </c>
      <c r="O72" s="56">
        <v>1881658.83</v>
      </c>
      <c r="P72" s="98">
        <v>67324.61</v>
      </c>
      <c r="S72" s="98">
        <v>209891.5</v>
      </c>
      <c r="U72" s="122">
        <v>318421.5</v>
      </c>
      <c r="W72" s="122">
        <v>3000</v>
      </c>
      <c r="X72" s="122">
        <v>70348.929999999993</v>
      </c>
      <c r="Y72" s="122">
        <v>24686.959999999999</v>
      </c>
      <c r="AA72" s="122">
        <v>7928</v>
      </c>
    </row>
    <row r="73" spans="1:27" x14ac:dyDescent="0.2">
      <c r="A73" s="56" t="s">
        <v>2006</v>
      </c>
      <c r="B73" s="121">
        <v>748381.8</v>
      </c>
      <c r="C73" s="121">
        <v>0</v>
      </c>
      <c r="D73" s="121">
        <v>30956.76</v>
      </c>
      <c r="F73" s="56">
        <v>373003.75</v>
      </c>
      <c r="G73" s="56">
        <v>152417.60999999999</v>
      </c>
      <c r="I73" s="273">
        <v>63097.75</v>
      </c>
      <c r="K73" s="273">
        <v>0</v>
      </c>
      <c r="O73" s="56">
        <v>1497958.46</v>
      </c>
      <c r="P73" s="98">
        <v>55274.45</v>
      </c>
      <c r="S73" s="98">
        <v>88590.5</v>
      </c>
      <c r="U73" s="122">
        <v>119037.5</v>
      </c>
      <c r="X73" s="122">
        <v>32272.34</v>
      </c>
      <c r="Y73" s="122">
        <v>11670.78</v>
      </c>
    </row>
    <row r="74" spans="1:27" x14ac:dyDescent="0.2">
      <c r="A74" s="56" t="s">
        <v>2007</v>
      </c>
      <c r="B74" s="121">
        <v>5338.72</v>
      </c>
      <c r="C74" s="121">
        <v>0</v>
      </c>
      <c r="D74" s="121">
        <v>27574.1</v>
      </c>
      <c r="F74" s="56">
        <v>1087507.1000000001</v>
      </c>
      <c r="G74" s="56">
        <v>163912.88</v>
      </c>
      <c r="H74" s="273">
        <v>162</v>
      </c>
      <c r="K74" s="273">
        <v>23012.720000000001</v>
      </c>
      <c r="O74" s="56">
        <v>2412599.04</v>
      </c>
      <c r="P74" s="98">
        <v>168741.04</v>
      </c>
      <c r="S74" s="98">
        <v>60000.5</v>
      </c>
      <c r="U74" s="122">
        <v>129805.5</v>
      </c>
      <c r="W74" s="122">
        <v>13400</v>
      </c>
      <c r="X74" s="122">
        <v>72262.78</v>
      </c>
      <c r="Y74" s="122">
        <v>9856.94</v>
      </c>
      <c r="AA74" s="122">
        <v>2989</v>
      </c>
    </row>
    <row r="75" spans="1:27" x14ac:dyDescent="0.2">
      <c r="A75" s="56" t="s">
        <v>2008</v>
      </c>
      <c r="B75" s="121">
        <v>194094.15</v>
      </c>
      <c r="C75" s="121">
        <v>51872.88</v>
      </c>
      <c r="D75" s="121">
        <v>42733</v>
      </c>
      <c r="F75" s="56">
        <v>1041671.4</v>
      </c>
      <c r="G75" s="56">
        <v>2294390.19</v>
      </c>
      <c r="I75" s="273">
        <v>61110.96</v>
      </c>
      <c r="K75" s="273">
        <v>527.61</v>
      </c>
      <c r="N75" s="56">
        <v>52</v>
      </c>
      <c r="O75" s="56">
        <v>2174520.91</v>
      </c>
      <c r="P75" s="98">
        <v>276898.15000000002</v>
      </c>
      <c r="S75" s="98">
        <v>114094</v>
      </c>
      <c r="U75" s="122">
        <v>187909</v>
      </c>
      <c r="W75" s="122">
        <v>1336</v>
      </c>
      <c r="X75" s="122">
        <v>149400.64000000001</v>
      </c>
      <c r="Y75" s="122">
        <v>52218.76</v>
      </c>
      <c r="AA75" s="122">
        <v>400</v>
      </c>
    </row>
    <row r="76" spans="1:27" x14ac:dyDescent="0.2">
      <c r="A76" s="56" t="s">
        <v>2009</v>
      </c>
      <c r="B76" s="121">
        <v>332257.40999999997</v>
      </c>
      <c r="C76" s="121">
        <v>826102.5</v>
      </c>
      <c r="D76" s="121">
        <v>13117.47</v>
      </c>
      <c r="F76" s="56">
        <v>1427438.5</v>
      </c>
      <c r="G76" s="56">
        <v>299885.2</v>
      </c>
      <c r="I76" s="273">
        <v>3751.01</v>
      </c>
      <c r="K76" s="273">
        <v>25.23</v>
      </c>
      <c r="O76" s="56">
        <v>2426315.1</v>
      </c>
      <c r="P76" s="98">
        <v>141555</v>
      </c>
      <c r="S76" s="98">
        <v>207531</v>
      </c>
      <c r="U76" s="122">
        <v>246841</v>
      </c>
      <c r="V76" s="122">
        <v>0</v>
      </c>
      <c r="W76" s="122">
        <v>1700</v>
      </c>
      <c r="X76" s="122">
        <v>33568</v>
      </c>
      <c r="Y76" s="122">
        <v>20408.75</v>
      </c>
    </row>
    <row r="77" spans="1:27" x14ac:dyDescent="0.2">
      <c r="A77" s="56" t="s">
        <v>2010</v>
      </c>
      <c r="B77" s="121">
        <v>129526.52</v>
      </c>
      <c r="C77" s="121">
        <v>12336.68</v>
      </c>
      <c r="D77" s="121">
        <v>2286.17</v>
      </c>
      <c r="F77" s="56">
        <v>299933.7</v>
      </c>
      <c r="G77" s="56">
        <v>147446.59</v>
      </c>
      <c r="I77" s="273">
        <v>13254.5</v>
      </c>
      <c r="K77" s="273">
        <v>671.65</v>
      </c>
      <c r="O77" s="56">
        <v>1120243.3</v>
      </c>
      <c r="P77" s="98">
        <v>422762.5</v>
      </c>
      <c r="Q77" s="98">
        <v>17400</v>
      </c>
      <c r="S77" s="98">
        <v>43757</v>
      </c>
      <c r="U77" s="122">
        <v>110012</v>
      </c>
      <c r="W77" s="122">
        <v>0</v>
      </c>
      <c r="X77" s="122">
        <v>250420</v>
      </c>
      <c r="Y77" s="122">
        <v>15511.95</v>
      </c>
    </row>
    <row r="78" spans="1:27" x14ac:dyDescent="0.2">
      <c r="A78" s="56" t="s">
        <v>2011</v>
      </c>
      <c r="B78" s="121">
        <v>295404.40999999997</v>
      </c>
      <c r="C78" s="121">
        <v>74224.929999999993</v>
      </c>
      <c r="D78" s="121">
        <v>60099</v>
      </c>
      <c r="F78" s="56">
        <v>1284935.1200000001</v>
      </c>
      <c r="G78" s="56">
        <v>369161.29</v>
      </c>
      <c r="I78" s="273">
        <v>26564.82</v>
      </c>
      <c r="K78" s="273">
        <v>28.05</v>
      </c>
      <c r="O78" s="56">
        <v>2732486.08</v>
      </c>
      <c r="P78" s="98">
        <v>164150</v>
      </c>
      <c r="S78" s="98">
        <v>142684.5</v>
      </c>
      <c r="T78" s="98">
        <v>484</v>
      </c>
      <c r="U78" s="122">
        <v>200444.5</v>
      </c>
      <c r="W78" s="122">
        <v>0</v>
      </c>
      <c r="X78" s="122">
        <v>58084.82</v>
      </c>
      <c r="Y78" s="122">
        <v>28402.45</v>
      </c>
    </row>
    <row r="79" spans="1:27" ht="17.25" customHeight="1" x14ac:dyDescent="0.2">
      <c r="A79" s="56" t="s">
        <v>2012</v>
      </c>
      <c r="B79" s="121">
        <v>634077.28</v>
      </c>
      <c r="C79" s="121">
        <v>0</v>
      </c>
      <c r="D79" s="121">
        <v>7445</v>
      </c>
      <c r="F79" s="56">
        <v>2075182.54</v>
      </c>
      <c r="G79" s="56">
        <v>256982.7</v>
      </c>
      <c r="I79" s="273">
        <v>18925.41</v>
      </c>
      <c r="K79" s="273">
        <v>0</v>
      </c>
      <c r="O79" s="56">
        <v>3283107.89</v>
      </c>
      <c r="P79" s="98">
        <v>373974</v>
      </c>
      <c r="S79" s="98">
        <v>70140</v>
      </c>
      <c r="U79" s="122">
        <v>122050</v>
      </c>
      <c r="V79" s="122">
        <v>0</v>
      </c>
      <c r="W79" s="122">
        <v>16144</v>
      </c>
      <c r="X79" s="122">
        <v>182270.41</v>
      </c>
      <c r="Y79" s="122">
        <v>35250.19</v>
      </c>
      <c r="AA79" s="122">
        <v>1363197</v>
      </c>
    </row>
    <row r="80" spans="1:27" x14ac:dyDescent="0.2">
      <c r="A80" s="56" t="s">
        <v>2016</v>
      </c>
      <c r="B80" s="121">
        <v>274873.51</v>
      </c>
      <c r="C80" s="121">
        <v>0</v>
      </c>
      <c r="D80" s="121">
        <v>4830</v>
      </c>
      <c r="F80" s="56">
        <v>674849.34</v>
      </c>
      <c r="G80" s="56">
        <v>310687.31</v>
      </c>
      <c r="I80" s="273">
        <v>0</v>
      </c>
      <c r="K80" s="273">
        <v>28.03</v>
      </c>
      <c r="N80" s="56">
        <v>-297667.68</v>
      </c>
      <c r="O80" s="56">
        <v>1600443.98</v>
      </c>
      <c r="P80" s="98">
        <v>116484</v>
      </c>
      <c r="S80" s="98">
        <v>83307</v>
      </c>
      <c r="U80" s="122">
        <v>148807</v>
      </c>
      <c r="W80" s="122">
        <v>20736</v>
      </c>
      <c r="X80" s="122">
        <v>42015.71</v>
      </c>
      <c r="Y80" s="122">
        <v>22722.46</v>
      </c>
    </row>
    <row r="81" spans="1:27" x14ac:dyDescent="0.2">
      <c r="A81" s="56" t="s">
        <v>1985</v>
      </c>
      <c r="B81" s="121">
        <v>1005.15</v>
      </c>
      <c r="D81" s="121">
        <v>2291.27</v>
      </c>
      <c r="F81" s="56">
        <v>861342.96</v>
      </c>
      <c r="G81" s="56">
        <v>413506.97</v>
      </c>
      <c r="H81" s="273">
        <v>51330</v>
      </c>
      <c r="I81" s="273">
        <v>5400</v>
      </c>
      <c r="M81" s="56">
        <v>-1361879.87</v>
      </c>
      <c r="N81" s="56">
        <v>0</v>
      </c>
      <c r="O81" s="56">
        <v>2663000</v>
      </c>
      <c r="P81" s="98">
        <v>1922.04</v>
      </c>
      <c r="S81" s="98">
        <v>84430</v>
      </c>
      <c r="U81" s="122">
        <v>126445</v>
      </c>
      <c r="X81" s="122">
        <v>35800</v>
      </c>
      <c r="Y81" s="122">
        <v>1695.82</v>
      </c>
      <c r="AA81" s="122">
        <v>0</v>
      </c>
    </row>
    <row r="82" spans="1:27" x14ac:dyDescent="0.2">
      <c r="A82" s="56" t="s">
        <v>1986</v>
      </c>
      <c r="B82" s="121">
        <v>8298.69</v>
      </c>
      <c r="C82" s="121">
        <v>354410</v>
      </c>
      <c r="D82" s="121">
        <v>17923.98</v>
      </c>
      <c r="F82" s="56">
        <v>-8744.16</v>
      </c>
      <c r="G82" s="56">
        <v>476325.75</v>
      </c>
      <c r="H82" s="273">
        <v>0</v>
      </c>
      <c r="I82" s="273">
        <v>0</v>
      </c>
      <c r="K82" s="273">
        <v>0</v>
      </c>
      <c r="O82" s="56">
        <v>1891796.64</v>
      </c>
      <c r="P82" s="98">
        <v>248653.66</v>
      </c>
      <c r="S82" s="98">
        <v>56922.8</v>
      </c>
      <c r="U82" s="122">
        <v>99529.8</v>
      </c>
      <c r="X82" s="122">
        <v>44936.639999999999</v>
      </c>
      <c r="Y82" s="122">
        <v>10243.469999999999</v>
      </c>
      <c r="AA82" s="122">
        <v>292908</v>
      </c>
    </row>
    <row r="83" spans="1:27" x14ac:dyDescent="0.2">
      <c r="A83" s="56" t="s">
        <v>1991</v>
      </c>
      <c r="B83" s="121">
        <v>42063.78</v>
      </c>
      <c r="C83" s="121">
        <v>26100</v>
      </c>
      <c r="D83" s="121">
        <v>20836.18</v>
      </c>
      <c r="F83" s="56">
        <v>91696.46</v>
      </c>
      <c r="G83" s="56">
        <v>331582.12</v>
      </c>
      <c r="H83" s="273">
        <v>13000</v>
      </c>
      <c r="I83" s="273">
        <v>7745.22</v>
      </c>
      <c r="M83" s="56">
        <v>-1145747.33</v>
      </c>
      <c r="N83" s="56">
        <v>0</v>
      </c>
      <c r="O83" s="56">
        <v>1831896.95</v>
      </c>
      <c r="P83" s="98">
        <v>2597.5500000000002</v>
      </c>
      <c r="S83" s="98">
        <v>84190.1</v>
      </c>
      <c r="T83" s="98">
        <v>0</v>
      </c>
      <c r="U83" s="122">
        <v>214950.1</v>
      </c>
      <c r="X83" s="122">
        <v>28166.77</v>
      </c>
      <c r="Y83" s="122">
        <v>23557.08</v>
      </c>
    </row>
    <row r="84" spans="1:27" x14ac:dyDescent="0.2">
      <c r="A84" s="56" t="s">
        <v>1992</v>
      </c>
      <c r="B84" s="121">
        <v>9615.7099999999991</v>
      </c>
      <c r="C84" s="121">
        <v>0</v>
      </c>
      <c r="D84" s="121">
        <v>17076.169999999998</v>
      </c>
      <c r="F84" s="56">
        <v>-13496.51</v>
      </c>
      <c r="G84" s="56">
        <v>166683.57999999999</v>
      </c>
      <c r="H84" s="273">
        <v>39400</v>
      </c>
      <c r="I84" s="273">
        <v>26520</v>
      </c>
      <c r="N84" s="56">
        <v>0</v>
      </c>
      <c r="O84" s="56">
        <v>1831896</v>
      </c>
      <c r="P84" s="98">
        <v>4148.3</v>
      </c>
      <c r="S84" s="98">
        <v>68300</v>
      </c>
      <c r="U84" s="122">
        <v>113946</v>
      </c>
      <c r="X84" s="122">
        <v>24938.02</v>
      </c>
      <c r="Y84" s="122">
        <v>13508.51</v>
      </c>
    </row>
    <row r="85" spans="1:27" x14ac:dyDescent="0.2">
      <c r="A85" s="56" t="s">
        <v>1993</v>
      </c>
      <c r="B85" s="121">
        <v>5842.13</v>
      </c>
      <c r="D85" s="121">
        <v>23649.54</v>
      </c>
      <c r="F85" s="56">
        <v>1787190.59</v>
      </c>
      <c r="G85" s="56">
        <v>2528411.94</v>
      </c>
      <c r="H85" s="273">
        <v>183678</v>
      </c>
      <c r="I85" s="273">
        <v>10600</v>
      </c>
      <c r="N85" s="56">
        <v>0</v>
      </c>
      <c r="O85" s="56">
        <v>4000000</v>
      </c>
      <c r="P85" s="98">
        <v>3023.6</v>
      </c>
      <c r="S85" s="98">
        <v>16821</v>
      </c>
      <c r="U85" s="122">
        <v>122821</v>
      </c>
      <c r="X85" s="122">
        <v>32480</v>
      </c>
      <c r="Y85" s="122">
        <v>28753.42</v>
      </c>
      <c r="AA85" s="122">
        <v>15573</v>
      </c>
    </row>
    <row r="86" spans="1:27" x14ac:dyDescent="0.2">
      <c r="A86" s="56" t="s">
        <v>2015</v>
      </c>
      <c r="B86" s="121">
        <v>7000</v>
      </c>
      <c r="F86" s="56">
        <v>141094.38</v>
      </c>
      <c r="G86" s="56">
        <v>6</v>
      </c>
      <c r="K86" s="273">
        <v>7000</v>
      </c>
      <c r="N86" s="56">
        <v>110277.47</v>
      </c>
      <c r="O86" s="56">
        <v>31316.240000000002</v>
      </c>
      <c r="S86" s="98">
        <v>49269.5</v>
      </c>
      <c r="T86" s="98">
        <v>16200</v>
      </c>
      <c r="U86" s="122">
        <v>49269.5</v>
      </c>
      <c r="X86" s="122">
        <v>16200</v>
      </c>
      <c r="Y86" s="122">
        <v>493.33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2.สรุปคะแนน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ผู้ใช้ Windows</cp:lastModifiedBy>
  <cp:lastPrinted>2020-01-05T07:31:28Z</cp:lastPrinted>
  <dcterms:created xsi:type="dcterms:W3CDTF">2018-02-08T06:24:17Z</dcterms:created>
  <dcterms:modified xsi:type="dcterms:W3CDTF">2020-01-05T07:31:34Z</dcterms:modified>
</cp:coreProperties>
</file>